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3.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mc:AlternateContent xmlns:mc="http://schemas.openxmlformats.org/markup-compatibility/2006">
    <mc:Choice Requires="x15">
      <x15ac:absPath xmlns:x15ac="http://schemas.microsoft.com/office/spreadsheetml/2010/11/ac" url="R:\200118_mve_lucina_dps\200118_32_A02_dps\Rozpočet\"/>
    </mc:Choice>
  </mc:AlternateContent>
  <xr:revisionPtr revIDLastSave="0" documentId="13_ncr:1_{B47ECA9B-AA7D-41EC-8EB1-7414BF97D5C3}" xr6:coauthVersionLast="45" xr6:coauthVersionMax="45" xr10:uidLastSave="{00000000-0000-0000-0000-000000000000}"/>
  <bookViews>
    <workbookView xWindow="-24120" yWindow="3360" windowWidth="24240" windowHeight="17640" xr2:uid="{00000000-000D-0000-FFFF-FFFF00000000}"/>
  </bookViews>
  <sheets>
    <sheet name="Rekapitulace stavby" sheetId="1" r:id="rId1"/>
    <sheet name="PS 01 - Technologická čás..." sheetId="2" r:id="rId2"/>
    <sheet name="PS 02 - Technologická čás..." sheetId="3" r:id="rId3"/>
    <sheet name="SO 01 - Úpravy MVE" sheetId="4" r:id="rId4"/>
    <sheet name="SO 02 - Výměna kabelů vyv..." sheetId="5" r:id="rId5"/>
    <sheet name="VON - Vedlejší a ostatní ..." sheetId="6" r:id="rId6"/>
    <sheet name="Seznam figur" sheetId="7" r:id="rId7"/>
    <sheet name="Pokyny pro vyplnění" sheetId="8" r:id="rId8"/>
  </sheets>
  <definedNames>
    <definedName name="_xlnm._FilterDatabase" localSheetId="1" hidden="1">'PS 01 - Technologická čás...'!$C$91:$K$144</definedName>
    <definedName name="_xlnm._FilterDatabase" localSheetId="2" hidden="1">'PS 02 - Technologická čás...'!$C$80:$K$134</definedName>
    <definedName name="_xlnm._FilterDatabase" localSheetId="3" hidden="1">'SO 01 - Úpravy MVE'!$C$89:$K$301</definedName>
    <definedName name="_xlnm._FilterDatabase" localSheetId="4" hidden="1">'SO 02 - Výměna kabelů vyv...'!$C$80:$K$154</definedName>
    <definedName name="_xlnm._FilterDatabase" localSheetId="5" hidden="1">'VON - Vedlejší a ostatní ...'!$C$82:$K$96</definedName>
    <definedName name="_xlnm.Print_Titles" localSheetId="1">'PS 01 - Technologická čás...'!$91:$91</definedName>
    <definedName name="_xlnm.Print_Titles" localSheetId="2">'PS 02 - Technologická čás...'!$80:$80</definedName>
    <definedName name="_xlnm.Print_Titles" localSheetId="0">'Rekapitulace stavby'!$52:$52</definedName>
    <definedName name="_xlnm.Print_Titles" localSheetId="6">'Seznam figur'!$9:$9</definedName>
    <definedName name="_xlnm.Print_Titles" localSheetId="3">'SO 01 - Úpravy MVE'!$89:$89</definedName>
    <definedName name="_xlnm.Print_Titles" localSheetId="4">'SO 02 - Výměna kabelů vyv...'!$80:$80</definedName>
    <definedName name="_xlnm.Print_Titles" localSheetId="5">'VON - Vedlejší a ostatní ...'!$82:$82</definedName>
    <definedName name="_xlnm.Print_Area" localSheetId="7">'Pokyny pro vyplnění'!$B$2:$K$71,'Pokyny pro vyplnění'!$B$74:$K$118,'Pokyny pro vyplnění'!$B$121:$K$161,'Pokyny pro vyplnění'!$B$164:$K$218</definedName>
    <definedName name="_xlnm.Print_Area" localSheetId="1">'PS 01 - Technologická čás...'!$C$4:$J$39,'PS 01 - Technologická čás...'!$C$45:$J$73,'PS 01 - Technologická čás...'!$C$79:$K$144</definedName>
    <definedName name="_xlnm.Print_Area" localSheetId="2">'PS 02 - Technologická čás...'!$C$4:$J$39,'PS 02 - Technologická čás...'!$C$45:$J$62,'PS 02 - Technologická čás...'!$C$68:$K$134</definedName>
    <definedName name="_xlnm.Print_Area" localSheetId="0">'Rekapitulace stavby'!$D$4:$AO$36,'Rekapitulace stavby'!$C$42:$AQ$60</definedName>
    <definedName name="_xlnm.Print_Area" localSheetId="6">'Seznam figur'!$C$4:$G$106</definedName>
    <definedName name="_xlnm.Print_Area" localSheetId="3">'SO 01 - Úpravy MVE'!$C$4:$J$39,'SO 01 - Úpravy MVE'!$C$45:$J$71,'SO 01 - Úpravy MVE'!$C$77:$K$301</definedName>
    <definedName name="_xlnm.Print_Area" localSheetId="4">'SO 02 - Výměna kabelů vyv...'!$C$4:$J$39,'SO 02 - Výměna kabelů vyv...'!$C$45:$J$62,'SO 02 - Výměna kabelů vyv...'!$C$68:$K$154</definedName>
    <definedName name="_xlnm.Print_Area" localSheetId="5">'VON - Vedlejší a ostatní ...'!$C$4:$J$39,'VON - Vedlejší a ostatní ...'!$C$45:$J$64,'VON - Vedlejší a ostatní ...'!$C$70:$K$96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7" i="7" l="1"/>
  <c r="J37" i="6"/>
  <c r="J36" i="6"/>
  <c r="AY59" i="1"/>
  <c r="J35" i="6"/>
  <c r="AX59" i="1" s="1"/>
  <c r="BI95" i="6"/>
  <c r="BH95" i="6"/>
  <c r="BG95" i="6"/>
  <c r="BF95" i="6"/>
  <c r="T95" i="6"/>
  <c r="R95" i="6"/>
  <c r="P95" i="6"/>
  <c r="BI94" i="6"/>
  <c r="BH94" i="6"/>
  <c r="BG94" i="6"/>
  <c r="BF94" i="6"/>
  <c r="T94" i="6"/>
  <c r="R94" i="6"/>
  <c r="P94" i="6"/>
  <c r="BI91" i="6"/>
  <c r="BH91" i="6"/>
  <c r="BG91" i="6"/>
  <c r="BF91" i="6"/>
  <c r="J34" i="6" s="1"/>
  <c r="T91" i="6"/>
  <c r="T90" i="6" s="1"/>
  <c r="R91" i="6"/>
  <c r="R90" i="6"/>
  <c r="P91" i="6"/>
  <c r="P90" i="6" s="1"/>
  <c r="BI88" i="6"/>
  <c r="BH88" i="6"/>
  <c r="BG88" i="6"/>
  <c r="BF88" i="6"/>
  <c r="T88" i="6"/>
  <c r="R88" i="6"/>
  <c r="P88" i="6"/>
  <c r="BI86" i="6"/>
  <c r="BH86" i="6"/>
  <c r="BG86" i="6"/>
  <c r="BF86" i="6"/>
  <c r="T86" i="6"/>
  <c r="R86" i="6"/>
  <c r="P86" i="6"/>
  <c r="J79" i="6"/>
  <c r="F79" i="6"/>
  <c r="F77" i="6"/>
  <c r="E75" i="6"/>
  <c r="J54" i="6"/>
  <c r="F54" i="6"/>
  <c r="F52" i="6"/>
  <c r="E50" i="6"/>
  <c r="J24" i="6"/>
  <c r="E24" i="6"/>
  <c r="J80" i="6" s="1"/>
  <c r="J23" i="6"/>
  <c r="J18" i="6"/>
  <c r="E18" i="6"/>
  <c r="F80" i="6" s="1"/>
  <c r="J17" i="6"/>
  <c r="J12" i="6"/>
  <c r="J77" i="6" s="1"/>
  <c r="E7" i="6"/>
  <c r="E73" i="6"/>
  <c r="J37" i="5"/>
  <c r="J36" i="5"/>
  <c r="AY58" i="1" s="1"/>
  <c r="J35" i="5"/>
  <c r="AX58" i="1" s="1"/>
  <c r="BI153" i="5"/>
  <c r="BH153" i="5"/>
  <c r="BG153" i="5"/>
  <c r="BF153" i="5"/>
  <c r="T153" i="5"/>
  <c r="R153" i="5"/>
  <c r="P153" i="5"/>
  <c r="BI150" i="5"/>
  <c r="BH150" i="5"/>
  <c r="BG150" i="5"/>
  <c r="BF150" i="5"/>
  <c r="T150" i="5"/>
  <c r="R150" i="5"/>
  <c r="P150"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BI119" i="5"/>
  <c r="BH119" i="5"/>
  <c r="BG119" i="5"/>
  <c r="BF119" i="5"/>
  <c r="T119" i="5"/>
  <c r="R119" i="5"/>
  <c r="P119" i="5"/>
  <c r="BI117" i="5"/>
  <c r="BH117" i="5"/>
  <c r="BG117" i="5"/>
  <c r="BF117" i="5"/>
  <c r="T117" i="5"/>
  <c r="R117" i="5"/>
  <c r="P117" i="5"/>
  <c r="BI115" i="5"/>
  <c r="BH115" i="5"/>
  <c r="BG115" i="5"/>
  <c r="BF115" i="5"/>
  <c r="T115" i="5"/>
  <c r="R115" i="5"/>
  <c r="P115" i="5"/>
  <c r="BI113" i="5"/>
  <c r="BH113" i="5"/>
  <c r="BG113" i="5"/>
  <c r="BF113" i="5"/>
  <c r="T113" i="5"/>
  <c r="R113" i="5"/>
  <c r="P113" i="5"/>
  <c r="BI111" i="5"/>
  <c r="BH111" i="5"/>
  <c r="BG111" i="5"/>
  <c r="BF111" i="5"/>
  <c r="T111" i="5"/>
  <c r="R111" i="5"/>
  <c r="P111" i="5"/>
  <c r="BI108" i="5"/>
  <c r="BH108" i="5"/>
  <c r="BG108" i="5"/>
  <c r="BF108" i="5"/>
  <c r="T108" i="5"/>
  <c r="R108" i="5"/>
  <c r="P108" i="5"/>
  <c r="BI105" i="5"/>
  <c r="BH105" i="5"/>
  <c r="BG105" i="5"/>
  <c r="BF105" i="5"/>
  <c r="T105" i="5"/>
  <c r="R105" i="5"/>
  <c r="P105" i="5"/>
  <c r="BI102" i="5"/>
  <c r="BH102" i="5"/>
  <c r="BG102" i="5"/>
  <c r="BF102" i="5"/>
  <c r="T102" i="5"/>
  <c r="R102" i="5"/>
  <c r="P102" i="5"/>
  <c r="BI99" i="5"/>
  <c r="BH99" i="5"/>
  <c r="BG99" i="5"/>
  <c r="BF99" i="5"/>
  <c r="T99" i="5"/>
  <c r="R99" i="5"/>
  <c r="P99" i="5"/>
  <c r="BI97" i="5"/>
  <c r="BH97" i="5"/>
  <c r="BG97" i="5"/>
  <c r="BF97" i="5"/>
  <c r="T97" i="5"/>
  <c r="R97" i="5"/>
  <c r="P97" i="5"/>
  <c r="BI95" i="5"/>
  <c r="BH95" i="5"/>
  <c r="BG95" i="5"/>
  <c r="BF95" i="5"/>
  <c r="T95" i="5"/>
  <c r="R95" i="5"/>
  <c r="P95" i="5"/>
  <c r="BI93" i="5"/>
  <c r="BH93" i="5"/>
  <c r="BG93" i="5"/>
  <c r="BF93" i="5"/>
  <c r="T93" i="5"/>
  <c r="R93" i="5"/>
  <c r="P93" i="5"/>
  <c r="BI90" i="5"/>
  <c r="BH90" i="5"/>
  <c r="BG90" i="5"/>
  <c r="BF90" i="5"/>
  <c r="T90" i="5"/>
  <c r="R90" i="5"/>
  <c r="P90" i="5"/>
  <c r="BI87" i="5"/>
  <c r="BH87" i="5"/>
  <c r="BG87" i="5"/>
  <c r="BF87" i="5"/>
  <c r="T87" i="5"/>
  <c r="R87" i="5"/>
  <c r="P87" i="5"/>
  <c r="BI84" i="5"/>
  <c r="BH84" i="5"/>
  <c r="BG84" i="5"/>
  <c r="BF84" i="5"/>
  <c r="T84" i="5"/>
  <c r="R84" i="5"/>
  <c r="P84" i="5"/>
  <c r="J77" i="5"/>
  <c r="F77" i="5"/>
  <c r="F75" i="5"/>
  <c r="E73" i="5"/>
  <c r="J54" i="5"/>
  <c r="F54" i="5"/>
  <c r="F52" i="5"/>
  <c r="E50" i="5"/>
  <c r="J24" i="5"/>
  <c r="E24" i="5"/>
  <c r="J78" i="5" s="1"/>
  <c r="J23" i="5"/>
  <c r="J18" i="5"/>
  <c r="E18" i="5"/>
  <c r="F78" i="5" s="1"/>
  <c r="J17" i="5"/>
  <c r="J12" i="5"/>
  <c r="J75" i="5"/>
  <c r="E7" i="5"/>
  <c r="E71" i="5"/>
  <c r="J37" i="4"/>
  <c r="J36" i="4"/>
  <c r="AY57" i="1" s="1"/>
  <c r="J35" i="4"/>
  <c r="AX57" i="1" s="1"/>
  <c r="BI290" i="4"/>
  <c r="BH290" i="4"/>
  <c r="BG290" i="4"/>
  <c r="BF290" i="4"/>
  <c r="T290" i="4"/>
  <c r="R290" i="4"/>
  <c r="P290" i="4"/>
  <c r="BI287" i="4"/>
  <c r="BH287" i="4"/>
  <c r="BG287" i="4"/>
  <c r="BF287" i="4"/>
  <c r="T287" i="4"/>
  <c r="R287" i="4"/>
  <c r="P287" i="4"/>
  <c r="BI284" i="4"/>
  <c r="BH284" i="4"/>
  <c r="BG284" i="4"/>
  <c r="BF284" i="4"/>
  <c r="T284" i="4"/>
  <c r="R284" i="4"/>
  <c r="P284" i="4"/>
  <c r="BI280" i="4"/>
  <c r="BH280" i="4"/>
  <c r="BG280" i="4"/>
  <c r="BF280" i="4"/>
  <c r="T280" i="4"/>
  <c r="R280" i="4"/>
  <c r="P280" i="4"/>
  <c r="BI276" i="4"/>
  <c r="BH276" i="4"/>
  <c r="BG276" i="4"/>
  <c r="BF276" i="4"/>
  <c r="T276" i="4"/>
  <c r="R276" i="4"/>
  <c r="P276" i="4"/>
  <c r="BI271" i="4"/>
  <c r="BH271" i="4"/>
  <c r="BG271" i="4"/>
  <c r="BF271" i="4"/>
  <c r="T271" i="4"/>
  <c r="R271" i="4"/>
  <c r="P271" i="4"/>
  <c r="BI268" i="4"/>
  <c r="BH268" i="4"/>
  <c r="BG268" i="4"/>
  <c r="BF268" i="4"/>
  <c r="T268" i="4"/>
  <c r="R268" i="4"/>
  <c r="P268" i="4"/>
  <c r="BI264" i="4"/>
  <c r="BH264" i="4"/>
  <c r="BG264" i="4"/>
  <c r="BF264" i="4"/>
  <c r="T264" i="4"/>
  <c r="R264" i="4"/>
  <c r="P264" i="4"/>
  <c r="BI260" i="4"/>
  <c r="BH260" i="4"/>
  <c r="BG260" i="4"/>
  <c r="BF260" i="4"/>
  <c r="T260" i="4"/>
  <c r="R260" i="4"/>
  <c r="P260" i="4"/>
  <c r="BI255" i="4"/>
  <c r="BH255" i="4"/>
  <c r="BG255" i="4"/>
  <c r="BF255" i="4"/>
  <c r="T255" i="4"/>
  <c r="R255" i="4"/>
  <c r="P255" i="4"/>
  <c r="BI251" i="4"/>
  <c r="BH251" i="4"/>
  <c r="BG251" i="4"/>
  <c r="BF251" i="4"/>
  <c r="T251" i="4"/>
  <c r="R251" i="4"/>
  <c r="P251" i="4"/>
  <c r="BI248" i="4"/>
  <c r="BH248" i="4"/>
  <c r="BG248" i="4"/>
  <c r="BF248" i="4"/>
  <c r="T248" i="4"/>
  <c r="R248" i="4"/>
  <c r="P248" i="4"/>
  <c r="BI245" i="4"/>
  <c r="BH245" i="4"/>
  <c r="BG245" i="4"/>
  <c r="BF245" i="4"/>
  <c r="T245" i="4"/>
  <c r="R245" i="4"/>
  <c r="P245" i="4"/>
  <c r="BI241" i="4"/>
  <c r="BH241" i="4"/>
  <c r="BG241" i="4"/>
  <c r="BF241" i="4"/>
  <c r="T241" i="4"/>
  <c r="R241" i="4"/>
  <c r="P241" i="4"/>
  <c r="BI237" i="4"/>
  <c r="BH237" i="4"/>
  <c r="BG237" i="4"/>
  <c r="BF237" i="4"/>
  <c r="T237" i="4"/>
  <c r="R237" i="4"/>
  <c r="P237" i="4"/>
  <c r="BI233" i="4"/>
  <c r="BH233" i="4"/>
  <c r="BG233" i="4"/>
  <c r="BF233" i="4"/>
  <c r="T233" i="4"/>
  <c r="R233" i="4"/>
  <c r="P233" i="4"/>
  <c r="BI229" i="4"/>
  <c r="BH229" i="4"/>
  <c r="BG229" i="4"/>
  <c r="BF229" i="4"/>
  <c r="T229" i="4"/>
  <c r="R229" i="4"/>
  <c r="P229" i="4"/>
  <c r="BI225" i="4"/>
  <c r="BH225" i="4"/>
  <c r="BG225" i="4"/>
  <c r="BF225" i="4"/>
  <c r="T225" i="4"/>
  <c r="R225" i="4"/>
  <c r="P225" i="4"/>
  <c r="BI220" i="4"/>
  <c r="BH220" i="4"/>
  <c r="BG220" i="4"/>
  <c r="BF220" i="4"/>
  <c r="T220" i="4"/>
  <c r="R220" i="4"/>
  <c r="P220" i="4"/>
  <c r="BI216" i="4"/>
  <c r="BH216" i="4"/>
  <c r="BG216" i="4"/>
  <c r="BF216" i="4"/>
  <c r="T216" i="4"/>
  <c r="R216" i="4"/>
  <c r="P216" i="4"/>
  <c r="BI211" i="4"/>
  <c r="BH211" i="4"/>
  <c r="BG211" i="4"/>
  <c r="BF211" i="4"/>
  <c r="T211" i="4"/>
  <c r="R211" i="4"/>
  <c r="P211" i="4"/>
  <c r="BI207" i="4"/>
  <c r="BH207" i="4"/>
  <c r="BG207" i="4"/>
  <c r="BF207" i="4"/>
  <c r="T207" i="4"/>
  <c r="R207" i="4"/>
  <c r="P207" i="4"/>
  <c r="BI202" i="4"/>
  <c r="BH202" i="4"/>
  <c r="BG202" i="4"/>
  <c r="BF202" i="4"/>
  <c r="T202" i="4"/>
  <c r="R202" i="4"/>
  <c r="P202" i="4"/>
  <c r="BI196" i="4"/>
  <c r="BH196" i="4"/>
  <c r="BG196" i="4"/>
  <c r="BF196" i="4"/>
  <c r="T196" i="4"/>
  <c r="R196" i="4"/>
  <c r="P196" i="4"/>
  <c r="BI191" i="4"/>
  <c r="BH191" i="4"/>
  <c r="BG191" i="4"/>
  <c r="BF191" i="4"/>
  <c r="T191" i="4"/>
  <c r="T190" i="4" s="1"/>
  <c r="R191" i="4"/>
  <c r="R190" i="4" s="1"/>
  <c r="P191" i="4"/>
  <c r="P190" i="4" s="1"/>
  <c r="BI188" i="4"/>
  <c r="BH188" i="4"/>
  <c r="BG188" i="4"/>
  <c r="BF188" i="4"/>
  <c r="T188" i="4"/>
  <c r="R188" i="4"/>
  <c r="P188" i="4"/>
  <c r="BI184" i="4"/>
  <c r="BH184" i="4"/>
  <c r="BG184" i="4"/>
  <c r="BF184" i="4"/>
  <c r="T184" i="4"/>
  <c r="R184" i="4"/>
  <c r="P184" i="4"/>
  <c r="BI178" i="4"/>
  <c r="BH178" i="4"/>
  <c r="BG178" i="4"/>
  <c r="BF178" i="4"/>
  <c r="T178" i="4"/>
  <c r="R178" i="4"/>
  <c r="P178" i="4"/>
  <c r="BI173" i="4"/>
  <c r="BH173" i="4"/>
  <c r="BG173" i="4"/>
  <c r="BF173" i="4"/>
  <c r="T173" i="4"/>
  <c r="R173" i="4"/>
  <c r="P173" i="4"/>
  <c r="BI166" i="4"/>
  <c r="BH166" i="4"/>
  <c r="BG166" i="4"/>
  <c r="BF166" i="4"/>
  <c r="T166" i="4"/>
  <c r="R166" i="4"/>
  <c r="P166" i="4"/>
  <c r="BI160" i="4"/>
  <c r="BH160" i="4"/>
  <c r="BG160" i="4"/>
  <c r="BF160" i="4"/>
  <c r="T160" i="4"/>
  <c r="R160" i="4"/>
  <c r="P160" i="4"/>
  <c r="BI153" i="4"/>
  <c r="BH153" i="4"/>
  <c r="BG153" i="4"/>
  <c r="BF153" i="4"/>
  <c r="T153" i="4"/>
  <c r="R153" i="4"/>
  <c r="P153" i="4"/>
  <c r="BI149" i="4"/>
  <c r="BH149" i="4"/>
  <c r="BG149" i="4"/>
  <c r="BF149" i="4"/>
  <c r="T149" i="4"/>
  <c r="R149" i="4"/>
  <c r="P149" i="4"/>
  <c r="BI145" i="4"/>
  <c r="BH145" i="4"/>
  <c r="BG145" i="4"/>
  <c r="BF145" i="4"/>
  <c r="T145" i="4"/>
  <c r="R145" i="4"/>
  <c r="P145" i="4"/>
  <c r="BI132" i="4"/>
  <c r="BH132" i="4"/>
  <c r="BG132" i="4"/>
  <c r="BF132" i="4"/>
  <c r="T132" i="4"/>
  <c r="R132" i="4"/>
  <c r="P132" i="4"/>
  <c r="BI126" i="4"/>
  <c r="BH126" i="4"/>
  <c r="BG126" i="4"/>
  <c r="BF126" i="4"/>
  <c r="T126" i="4"/>
  <c r="R126" i="4"/>
  <c r="P126" i="4"/>
  <c r="BI122" i="4"/>
  <c r="BH122" i="4"/>
  <c r="BG122" i="4"/>
  <c r="BF122" i="4"/>
  <c r="T122" i="4"/>
  <c r="R122" i="4"/>
  <c r="P122" i="4"/>
  <c r="BI117" i="4"/>
  <c r="BH117" i="4"/>
  <c r="BG117" i="4"/>
  <c r="BF117" i="4"/>
  <c r="T117" i="4"/>
  <c r="R117" i="4"/>
  <c r="P117" i="4"/>
  <c r="BI105" i="4"/>
  <c r="BH105" i="4"/>
  <c r="BG105" i="4"/>
  <c r="BF105" i="4"/>
  <c r="T105" i="4"/>
  <c r="R105" i="4"/>
  <c r="P105" i="4"/>
  <c r="BI93" i="4"/>
  <c r="BH93" i="4"/>
  <c r="BG93" i="4"/>
  <c r="BF93" i="4"/>
  <c r="T93" i="4"/>
  <c r="R93" i="4"/>
  <c r="P93" i="4"/>
  <c r="J86" i="4"/>
  <c r="F86" i="4"/>
  <c r="F84" i="4"/>
  <c r="E82" i="4"/>
  <c r="J54" i="4"/>
  <c r="F54" i="4"/>
  <c r="F52" i="4"/>
  <c r="E50" i="4"/>
  <c r="J24" i="4"/>
  <c r="E24" i="4"/>
  <c r="J87" i="4" s="1"/>
  <c r="J23" i="4"/>
  <c r="J18" i="4"/>
  <c r="E18" i="4"/>
  <c r="F87" i="4" s="1"/>
  <c r="J17" i="4"/>
  <c r="J12" i="4"/>
  <c r="J84" i="4"/>
  <c r="E7" i="4"/>
  <c r="E48" i="4"/>
  <c r="J37" i="3"/>
  <c r="J36" i="3"/>
  <c r="AY56" i="1" s="1"/>
  <c r="J35" i="3"/>
  <c r="AX56" i="1" s="1"/>
  <c r="BI132" i="3"/>
  <c r="BH132" i="3"/>
  <c r="BG132" i="3"/>
  <c r="BF132" i="3"/>
  <c r="T132" i="3"/>
  <c r="R132" i="3"/>
  <c r="P132" i="3"/>
  <c r="BI129" i="3"/>
  <c r="BH129" i="3"/>
  <c r="BG129" i="3"/>
  <c r="BF129" i="3"/>
  <c r="T129" i="3"/>
  <c r="R129" i="3"/>
  <c r="P129" i="3"/>
  <c r="BI126" i="3"/>
  <c r="BH126" i="3"/>
  <c r="BG126" i="3"/>
  <c r="BF126" i="3"/>
  <c r="T126" i="3"/>
  <c r="R126" i="3"/>
  <c r="P126" i="3"/>
  <c r="BI123" i="3"/>
  <c r="BH123" i="3"/>
  <c r="BG123" i="3"/>
  <c r="BF123" i="3"/>
  <c r="T123" i="3"/>
  <c r="R123" i="3"/>
  <c r="P123" i="3"/>
  <c r="BI120" i="3"/>
  <c r="BH120" i="3"/>
  <c r="BG120" i="3"/>
  <c r="BF120" i="3"/>
  <c r="T120" i="3"/>
  <c r="R120" i="3"/>
  <c r="P120" i="3"/>
  <c r="BI117" i="3"/>
  <c r="BH117" i="3"/>
  <c r="BG117" i="3"/>
  <c r="BF117" i="3"/>
  <c r="T117" i="3"/>
  <c r="R117" i="3"/>
  <c r="P117" i="3"/>
  <c r="BI114" i="3"/>
  <c r="BH114" i="3"/>
  <c r="BG114" i="3"/>
  <c r="BF114" i="3"/>
  <c r="T114" i="3"/>
  <c r="R114" i="3"/>
  <c r="P114" i="3"/>
  <c r="BI111" i="3"/>
  <c r="BH111" i="3"/>
  <c r="BG111" i="3"/>
  <c r="BF111" i="3"/>
  <c r="T111" i="3"/>
  <c r="R111" i="3"/>
  <c r="P111" i="3"/>
  <c r="BI108" i="3"/>
  <c r="BH108" i="3"/>
  <c r="BG108" i="3"/>
  <c r="BF108" i="3"/>
  <c r="T108" i="3"/>
  <c r="R108" i="3"/>
  <c r="P108" i="3"/>
  <c r="BI105" i="3"/>
  <c r="BH105" i="3"/>
  <c r="BG105" i="3"/>
  <c r="BF105" i="3"/>
  <c r="T105" i="3"/>
  <c r="R105" i="3"/>
  <c r="P105" i="3"/>
  <c r="BI102" i="3"/>
  <c r="BH102" i="3"/>
  <c r="BG102" i="3"/>
  <c r="BF102" i="3"/>
  <c r="T102" i="3"/>
  <c r="R102" i="3"/>
  <c r="P102" i="3"/>
  <c r="BI99" i="3"/>
  <c r="BH99" i="3"/>
  <c r="BG99" i="3"/>
  <c r="BF99" i="3"/>
  <c r="T99" i="3"/>
  <c r="R99" i="3"/>
  <c r="P99" i="3"/>
  <c r="BI96" i="3"/>
  <c r="BH96" i="3"/>
  <c r="BG96" i="3"/>
  <c r="BF96" i="3"/>
  <c r="T96" i="3"/>
  <c r="R96" i="3"/>
  <c r="P96" i="3"/>
  <c r="BI93" i="3"/>
  <c r="BH93" i="3"/>
  <c r="BG93" i="3"/>
  <c r="BF93" i="3"/>
  <c r="T93" i="3"/>
  <c r="R93" i="3"/>
  <c r="P93" i="3"/>
  <c r="BI90" i="3"/>
  <c r="BH90" i="3"/>
  <c r="BG90" i="3"/>
  <c r="BF90" i="3"/>
  <c r="T90" i="3"/>
  <c r="R90" i="3"/>
  <c r="P90" i="3"/>
  <c r="BI87" i="3"/>
  <c r="BH87" i="3"/>
  <c r="BG87" i="3"/>
  <c r="BF87" i="3"/>
  <c r="T87" i="3"/>
  <c r="R87" i="3"/>
  <c r="P87" i="3"/>
  <c r="BI84" i="3"/>
  <c r="BH84" i="3"/>
  <c r="BG84" i="3"/>
  <c r="BF84" i="3"/>
  <c r="T84" i="3"/>
  <c r="R84" i="3"/>
  <c r="P84" i="3"/>
  <c r="J77" i="3"/>
  <c r="F77" i="3"/>
  <c r="F75" i="3"/>
  <c r="E73" i="3"/>
  <c r="J54" i="3"/>
  <c r="F54" i="3"/>
  <c r="F52" i="3"/>
  <c r="E50" i="3"/>
  <c r="J24" i="3"/>
  <c r="E24" i="3"/>
  <c r="J55" i="3" s="1"/>
  <c r="J23" i="3"/>
  <c r="J18" i="3"/>
  <c r="E18" i="3"/>
  <c r="F78" i="3" s="1"/>
  <c r="J17" i="3"/>
  <c r="J12" i="3"/>
  <c r="J75" i="3"/>
  <c r="E7" i="3"/>
  <c r="E71" i="3"/>
  <c r="J37" i="2"/>
  <c r="J36" i="2"/>
  <c r="AY55" i="1" s="1"/>
  <c r="J35" i="2"/>
  <c r="AX55" i="1" s="1"/>
  <c r="BI142" i="2"/>
  <c r="BH142" i="2"/>
  <c r="BG142" i="2"/>
  <c r="BF142" i="2"/>
  <c r="T142" i="2"/>
  <c r="T141" i="2" s="1"/>
  <c r="R142" i="2"/>
  <c r="R141" i="2" s="1"/>
  <c r="P142" i="2"/>
  <c r="P141" i="2" s="1"/>
  <c r="BI138" i="2"/>
  <c r="BH138" i="2"/>
  <c r="BG138" i="2"/>
  <c r="BF138" i="2"/>
  <c r="T138" i="2"/>
  <c r="T137" i="2" s="1"/>
  <c r="R138" i="2"/>
  <c r="R137" i="2" s="1"/>
  <c r="P138" i="2"/>
  <c r="P137" i="2" s="1"/>
  <c r="BI134" i="2"/>
  <c r="BH134" i="2"/>
  <c r="BG134" i="2"/>
  <c r="BF134" i="2"/>
  <c r="T134" i="2"/>
  <c r="T133" i="2" s="1"/>
  <c r="R134" i="2"/>
  <c r="R133" i="2"/>
  <c r="R132" i="2" s="1"/>
  <c r="P134" i="2"/>
  <c r="P133" i="2" s="1"/>
  <c r="P132" i="2" s="1"/>
  <c r="BI129" i="2"/>
  <c r="BH129" i="2"/>
  <c r="BG129" i="2"/>
  <c r="BF129" i="2"/>
  <c r="T129" i="2"/>
  <c r="R129" i="2"/>
  <c r="P129" i="2"/>
  <c r="BI126" i="2"/>
  <c r="BH126" i="2"/>
  <c r="BG126" i="2"/>
  <c r="BF126" i="2"/>
  <c r="T126" i="2"/>
  <c r="R126" i="2"/>
  <c r="P126" i="2"/>
  <c r="BI123" i="2"/>
  <c r="BH123" i="2"/>
  <c r="BG123" i="2"/>
  <c r="BF123" i="2"/>
  <c r="T123" i="2"/>
  <c r="R123" i="2"/>
  <c r="P123" i="2"/>
  <c r="BI120" i="2"/>
  <c r="BH120" i="2"/>
  <c r="BG120" i="2"/>
  <c r="BF120" i="2"/>
  <c r="T120" i="2"/>
  <c r="R120" i="2"/>
  <c r="P120" i="2"/>
  <c r="BI117" i="2"/>
  <c r="BH117" i="2"/>
  <c r="BG117" i="2"/>
  <c r="BF117" i="2"/>
  <c r="T117" i="2"/>
  <c r="R117" i="2"/>
  <c r="P117" i="2"/>
  <c r="BI113" i="2"/>
  <c r="BH113" i="2"/>
  <c r="BG113" i="2"/>
  <c r="BF113" i="2"/>
  <c r="T113" i="2"/>
  <c r="T112" i="2" s="1"/>
  <c r="R113" i="2"/>
  <c r="R112" i="2" s="1"/>
  <c r="P113" i="2"/>
  <c r="P112" i="2" s="1"/>
  <c r="BI108" i="2"/>
  <c r="BH108" i="2"/>
  <c r="BG108" i="2"/>
  <c r="BF108" i="2"/>
  <c r="T108" i="2"/>
  <c r="T107" i="2" s="1"/>
  <c r="R108" i="2"/>
  <c r="R107" i="2" s="1"/>
  <c r="P108" i="2"/>
  <c r="P107" i="2" s="1"/>
  <c r="BI104" i="2"/>
  <c r="BH104" i="2"/>
  <c r="BG104" i="2"/>
  <c r="BF104" i="2"/>
  <c r="T104" i="2"/>
  <c r="T103" i="2" s="1"/>
  <c r="T102" i="2" s="1"/>
  <c r="R104" i="2"/>
  <c r="R103" i="2"/>
  <c r="R102" i="2" s="1"/>
  <c r="P104" i="2"/>
  <c r="P103" i="2" s="1"/>
  <c r="P102" i="2" s="1"/>
  <c r="BI99" i="2"/>
  <c r="BH99" i="2"/>
  <c r="BG99" i="2"/>
  <c r="BF99" i="2"/>
  <c r="T99" i="2"/>
  <c r="T98" i="2"/>
  <c r="R99" i="2"/>
  <c r="R98" i="2"/>
  <c r="P99" i="2"/>
  <c r="P98" i="2"/>
  <c r="BI95" i="2"/>
  <c r="BH95" i="2"/>
  <c r="BG95" i="2"/>
  <c r="BF95" i="2"/>
  <c r="T95" i="2"/>
  <c r="T94" i="2"/>
  <c r="T93" i="2" s="1"/>
  <c r="R95" i="2"/>
  <c r="R94" i="2" s="1"/>
  <c r="R93" i="2" s="1"/>
  <c r="P95" i="2"/>
  <c r="P94" i="2"/>
  <c r="P93" i="2" s="1"/>
  <c r="J88" i="2"/>
  <c r="F88" i="2"/>
  <c r="F86" i="2"/>
  <c r="E84" i="2"/>
  <c r="J54" i="2"/>
  <c r="F54" i="2"/>
  <c r="F52" i="2"/>
  <c r="E50" i="2"/>
  <c r="J24" i="2"/>
  <c r="E24" i="2"/>
  <c r="J55" i="2" s="1"/>
  <c r="J23" i="2"/>
  <c r="J18" i="2"/>
  <c r="E18" i="2"/>
  <c r="F89" i="2" s="1"/>
  <c r="J17" i="2"/>
  <c r="J12" i="2"/>
  <c r="J52" i="2" s="1"/>
  <c r="E7" i="2"/>
  <c r="E82" i="2" s="1"/>
  <c r="L50" i="1"/>
  <c r="AM50" i="1"/>
  <c r="AM49" i="1"/>
  <c r="L49" i="1"/>
  <c r="AM47" i="1"/>
  <c r="L47" i="1"/>
  <c r="L45" i="1"/>
  <c r="L44" i="1"/>
  <c r="J94" i="6"/>
  <c r="J153" i="5"/>
  <c r="J141" i="5"/>
  <c r="J131" i="5"/>
  <c r="BK123" i="5"/>
  <c r="J117" i="5"/>
  <c r="BK105" i="5"/>
  <c r="J95" i="5"/>
  <c r="J284" i="4"/>
  <c r="BK268" i="4"/>
  <c r="J251" i="4"/>
  <c r="BK237" i="4"/>
  <c r="BK220" i="4"/>
  <c r="BK211" i="4"/>
  <c r="J237" i="4"/>
  <c r="BK178" i="4"/>
  <c r="J126" i="3"/>
  <c r="BK87" i="5"/>
  <c r="J173" i="4"/>
  <c r="J145" i="4"/>
  <c r="J93" i="4"/>
  <c r="J123" i="3"/>
  <c r="BK105" i="3"/>
  <c r="BK96" i="3"/>
  <c r="J87" i="3"/>
  <c r="J126" i="2"/>
  <c r="BK108" i="2"/>
  <c r="J129" i="3"/>
  <c r="BK111" i="3"/>
  <c r="J96" i="3"/>
  <c r="BK134" i="2"/>
  <c r="J113" i="2"/>
  <c r="J99" i="2"/>
  <c r="BK95" i="6"/>
  <c r="J86" i="6"/>
  <c r="BK147" i="5"/>
  <c r="BK141" i="5"/>
  <c r="BK129" i="5"/>
  <c r="BK121" i="5"/>
  <c r="J115" i="5"/>
  <c r="BK99" i="5"/>
  <c r="J84" i="5"/>
  <c r="J287" i="4"/>
  <c r="J276" i="4"/>
  <c r="BK245" i="4"/>
  <c r="J233" i="4"/>
  <c r="BK207" i="4"/>
  <c r="BK188" i="4"/>
  <c r="J135" i="5"/>
  <c r="BK125" i="5"/>
  <c r="J105" i="5"/>
  <c r="J90" i="5"/>
  <c r="J229" i="4"/>
  <c r="J207" i="4"/>
  <c r="J153" i="4"/>
  <c r="J120" i="3"/>
  <c r="J138" i="2"/>
  <c r="J93" i="5"/>
  <c r="J196" i="4"/>
  <c r="BK160" i="4"/>
  <c r="BK117" i="4"/>
  <c r="BK129" i="3"/>
  <c r="J111" i="3"/>
  <c r="BK102" i="3"/>
  <c r="J93" i="3"/>
  <c r="J134" i="2"/>
  <c r="BK123" i="2"/>
  <c r="J126" i="4"/>
  <c r="BK87" i="3"/>
  <c r="J120" i="2"/>
  <c r="J95" i="6"/>
  <c r="J88" i="6"/>
  <c r="J150" i="5"/>
  <c r="J145" i="5"/>
  <c r="BK137" i="5"/>
  <c r="J123" i="5"/>
  <c r="J113" i="5"/>
  <c r="J97" i="5"/>
  <c r="J290" i="4"/>
  <c r="BK280" i="4"/>
  <c r="J268" i="4"/>
  <c r="BK248" i="4"/>
  <c r="BK229" i="4"/>
  <c r="BK196" i="4"/>
  <c r="J188" i="4"/>
  <c r="BK131" i="5"/>
  <c r="BK113" i="5"/>
  <c r="J264" i="4"/>
  <c r="BK241" i="4"/>
  <c r="BK173" i="4"/>
  <c r="BK132" i="4"/>
  <c r="BK108" i="3"/>
  <c r="BK95" i="5"/>
  <c r="J184" i="4"/>
  <c r="BK113" i="2"/>
  <c r="BK93" i="4"/>
  <c r="BK117" i="3"/>
  <c r="J102" i="3"/>
  <c r="BK142" i="2"/>
  <c r="J123" i="2"/>
  <c r="AS54" i="1"/>
  <c r="BK94" i="6"/>
  <c r="BK91" i="6"/>
  <c r="J91" i="6"/>
  <c r="BK88" i="6"/>
  <c r="BK86" i="6"/>
  <c r="BK153" i="5"/>
  <c r="BK150" i="5"/>
  <c r="J147" i="5"/>
  <c r="BK145" i="5"/>
  <c r="BK143" i="5"/>
  <c r="J143" i="5"/>
  <c r="BK139" i="5"/>
  <c r="BK135" i="5"/>
  <c r="J133" i="5"/>
  <c r="J129" i="5"/>
  <c r="J127" i="5"/>
  <c r="J125" i="5"/>
  <c r="J121" i="5"/>
  <c r="BK119" i="5"/>
  <c r="BK115" i="5"/>
  <c r="J111" i="5"/>
  <c r="BK108" i="5"/>
  <c r="J102" i="5"/>
  <c r="BK97" i="5"/>
  <c r="BK90" i="5"/>
  <c r="J87" i="5"/>
  <c r="BK290" i="4"/>
  <c r="BK287" i="4"/>
  <c r="BK284" i="4"/>
  <c r="J280" i="4"/>
  <c r="BK271" i="4"/>
  <c r="J271" i="4"/>
  <c r="BK264" i="4"/>
  <c r="BK260" i="4"/>
  <c r="BK255" i="4"/>
  <c r="J245" i="4"/>
  <c r="J241" i="4"/>
  <c r="BK233" i="4"/>
  <c r="BK225" i="4"/>
  <c r="J220" i="4"/>
  <c r="J216" i="4"/>
  <c r="BK202" i="4"/>
  <c r="BK191" i="4"/>
  <c r="J191" i="4"/>
  <c r="J139" i="5"/>
  <c r="J137" i="5"/>
  <c r="BK133" i="5"/>
  <c r="BK127" i="5"/>
  <c r="J119" i="5"/>
  <c r="BK117" i="5"/>
  <c r="BK111" i="5"/>
  <c r="J108" i="5"/>
  <c r="BK102" i="5"/>
  <c r="J99" i="5"/>
  <c r="BK93" i="5"/>
  <c r="BK84" i="5"/>
  <c r="J260" i="4"/>
  <c r="BK251" i="4"/>
  <c r="J248" i="4"/>
  <c r="J225" i="4"/>
  <c r="BK216" i="4"/>
  <c r="J211" i="4"/>
  <c r="J202" i="4"/>
  <c r="BK184" i="4"/>
  <c r="J166" i="4"/>
  <c r="J160" i="4"/>
  <c r="J149" i="4"/>
  <c r="BK145" i="4"/>
  <c r="J105" i="4"/>
  <c r="J114" i="3"/>
  <c r="BK93" i="3"/>
  <c r="BK84" i="3"/>
  <c r="BK120" i="2"/>
  <c r="J95" i="2"/>
  <c r="BK276" i="4"/>
  <c r="J255" i="4"/>
  <c r="J178" i="4"/>
  <c r="BK166" i="4"/>
  <c r="BK153" i="4"/>
  <c r="BK149" i="4"/>
  <c r="BK126" i="4"/>
  <c r="J122" i="4"/>
  <c r="BK105" i="4"/>
  <c r="BK132" i="3"/>
  <c r="BK126" i="3"/>
  <c r="J117" i="3"/>
  <c r="BK99" i="3"/>
  <c r="BK90" i="3"/>
  <c r="J142" i="2"/>
  <c r="BK129" i="2"/>
  <c r="J117" i="2"/>
  <c r="BK99" i="2"/>
  <c r="J132" i="4"/>
  <c r="BK122" i="4"/>
  <c r="J117" i="4"/>
  <c r="J132" i="3"/>
  <c r="BK123" i="3"/>
  <c r="BK120" i="3"/>
  <c r="BK114" i="3"/>
  <c r="J108" i="3"/>
  <c r="J105" i="3"/>
  <c r="J99" i="3"/>
  <c r="J90" i="3"/>
  <c r="J84" i="3"/>
  <c r="BK138" i="2"/>
  <c r="J129" i="2"/>
  <c r="BK126" i="2"/>
  <c r="BK117" i="2"/>
  <c r="J108" i="2"/>
  <c r="BK104" i="2"/>
  <c r="J104" i="2"/>
  <c r="BK95" i="2"/>
  <c r="T132" i="2" l="1"/>
  <c r="BK116" i="2"/>
  <c r="J116" i="2" s="1"/>
  <c r="J68" i="2" s="1"/>
  <c r="T116" i="2"/>
  <c r="T111" i="2"/>
  <c r="T92" i="2"/>
  <c r="BK83" i="3"/>
  <c r="BK82" i="3" s="1"/>
  <c r="J82" i="3" s="1"/>
  <c r="J60" i="3" s="1"/>
  <c r="T83" i="3"/>
  <c r="T82" i="3" s="1"/>
  <c r="T81" i="3" s="1"/>
  <c r="P116" i="2"/>
  <c r="P111" i="2"/>
  <c r="P92" i="2" s="1"/>
  <c r="AU55" i="1" s="1"/>
  <c r="P83" i="3"/>
  <c r="P82" i="3"/>
  <c r="P81" i="3" s="1"/>
  <c r="AU56" i="1" s="1"/>
  <c r="P92" i="4"/>
  <c r="P121" i="4"/>
  <c r="P131" i="4"/>
  <c r="P183" i="4"/>
  <c r="R195" i="4"/>
  <c r="P244" i="4"/>
  <c r="P267" i="4"/>
  <c r="R116" i="2"/>
  <c r="R111" i="2"/>
  <c r="R92" i="2"/>
  <c r="R83" i="3"/>
  <c r="R82" i="3" s="1"/>
  <c r="R81" i="3" s="1"/>
  <c r="T92" i="4"/>
  <c r="T121" i="4"/>
  <c r="T131" i="4"/>
  <c r="T183" i="4"/>
  <c r="P195" i="4"/>
  <c r="BK244" i="4"/>
  <c r="J244" i="4" s="1"/>
  <c r="J69" i="4" s="1"/>
  <c r="R267" i="4"/>
  <c r="BK92" i="4"/>
  <c r="J92" i="4" s="1"/>
  <c r="J61" i="4" s="1"/>
  <c r="R92" i="4"/>
  <c r="BK121" i="4"/>
  <c r="J121" i="4" s="1"/>
  <c r="J62" i="4" s="1"/>
  <c r="R121" i="4"/>
  <c r="BK131" i="4"/>
  <c r="J131" i="4" s="1"/>
  <c r="J63" i="4" s="1"/>
  <c r="R131" i="4"/>
  <c r="BK183" i="4"/>
  <c r="J183" i="4" s="1"/>
  <c r="J64" i="4" s="1"/>
  <c r="R183" i="4"/>
  <c r="BK195" i="4"/>
  <c r="J195" i="4" s="1"/>
  <c r="J67" i="4" s="1"/>
  <c r="T195" i="4"/>
  <c r="BK236" i="4"/>
  <c r="J236" i="4" s="1"/>
  <c r="J68" i="4" s="1"/>
  <c r="P236" i="4"/>
  <c r="R236" i="4"/>
  <c r="T236" i="4"/>
  <c r="R244" i="4"/>
  <c r="T244" i="4"/>
  <c r="BK267" i="4"/>
  <c r="J267" i="4" s="1"/>
  <c r="J70" i="4" s="1"/>
  <c r="T267" i="4"/>
  <c r="BK83" i="5"/>
  <c r="J83" i="5" s="1"/>
  <c r="J61" i="5" s="1"/>
  <c r="P83" i="5"/>
  <c r="P82" i="5" s="1"/>
  <c r="P81" i="5" s="1"/>
  <c r="AU58" i="1" s="1"/>
  <c r="R83" i="5"/>
  <c r="R82" i="5" s="1"/>
  <c r="R81" i="5" s="1"/>
  <c r="T83" i="5"/>
  <c r="T82" i="5"/>
  <c r="T81" i="5" s="1"/>
  <c r="BK85" i="6"/>
  <c r="J85" i="6"/>
  <c r="J61" i="6"/>
  <c r="P85" i="6"/>
  <c r="R85" i="6"/>
  <c r="T85" i="6"/>
  <c r="BK93" i="6"/>
  <c r="J93" i="6" s="1"/>
  <c r="J63" i="6" s="1"/>
  <c r="P93" i="6"/>
  <c r="R93" i="6"/>
  <c r="T93" i="6"/>
  <c r="E48" i="2"/>
  <c r="F55" i="2"/>
  <c r="J86" i="2"/>
  <c r="J89" i="2"/>
  <c r="BE108" i="2"/>
  <c r="BE113" i="2"/>
  <c r="BE123" i="2"/>
  <c r="BE129" i="2"/>
  <c r="BE138" i="2"/>
  <c r="BK98" i="2"/>
  <c r="J98" i="2"/>
  <c r="J62" i="2" s="1"/>
  <c r="BK103" i="2"/>
  <c r="J103" i="2"/>
  <c r="J64" i="2"/>
  <c r="BK107" i="2"/>
  <c r="J107" i="2" s="1"/>
  <c r="J65" i="2" s="1"/>
  <c r="BK133" i="2"/>
  <c r="J133" i="2" s="1"/>
  <c r="J70" i="2" s="1"/>
  <c r="BK137" i="2"/>
  <c r="J137" i="2"/>
  <c r="J71" i="2" s="1"/>
  <c r="BK141" i="2"/>
  <c r="J141" i="2"/>
  <c r="J72" i="2"/>
  <c r="E48" i="3"/>
  <c r="J52" i="3"/>
  <c r="F55" i="3"/>
  <c r="J78" i="3"/>
  <c r="BE84" i="3"/>
  <c r="BE90" i="3"/>
  <c r="BE96" i="3"/>
  <c r="BE102" i="3"/>
  <c r="BE123" i="3"/>
  <c r="BE132" i="3"/>
  <c r="J52" i="4"/>
  <c r="E80" i="4"/>
  <c r="BE93" i="4"/>
  <c r="BE105" i="4"/>
  <c r="BE117" i="4"/>
  <c r="BE184" i="4"/>
  <c r="BE95" i="2"/>
  <c r="BE104" i="2"/>
  <c r="BE117" i="2"/>
  <c r="BE120" i="2"/>
  <c r="BE134" i="2"/>
  <c r="BE142" i="2"/>
  <c r="BK94" i="2"/>
  <c r="BK93" i="2"/>
  <c r="BE105" i="3"/>
  <c r="BE108" i="3"/>
  <c r="BE111" i="3"/>
  <c r="BE126" i="3"/>
  <c r="J55" i="4"/>
  <c r="BE122" i="4"/>
  <c r="BE132" i="4"/>
  <c r="BE149" i="4"/>
  <c r="BE160" i="4"/>
  <c r="BE173" i="4"/>
  <c r="BE188" i="4"/>
  <c r="BE207" i="4"/>
  <c r="BE211" i="4"/>
  <c r="BE233" i="4"/>
  <c r="BE241" i="4"/>
  <c r="BE248" i="4"/>
  <c r="BE264" i="4"/>
  <c r="F55" i="5"/>
  <c r="BE99" i="2"/>
  <c r="BE126" i="2"/>
  <c r="BK112" i="2"/>
  <c r="J112" i="2" s="1"/>
  <c r="J67" i="2" s="1"/>
  <c r="BE87" i="3"/>
  <c r="BE93" i="3"/>
  <c r="BE99" i="3"/>
  <c r="BE114" i="3"/>
  <c r="BE117" i="3"/>
  <c r="BE120" i="3"/>
  <c r="BE129" i="3"/>
  <c r="F55" i="4"/>
  <c r="BE126" i="4"/>
  <c r="BE145" i="4"/>
  <c r="BE153" i="4"/>
  <c r="BE166" i="4"/>
  <c r="BE178" i="4"/>
  <c r="BE220" i="4"/>
  <c r="BE271" i="4"/>
  <c r="BE87" i="5"/>
  <c r="BE97" i="5"/>
  <c r="BE117" i="5"/>
  <c r="BE121" i="5"/>
  <c r="BE123" i="5"/>
  <c r="BE191" i="4"/>
  <c r="BE196" i="4"/>
  <c r="BE202" i="4"/>
  <c r="BE216" i="4"/>
  <c r="BE225" i="4"/>
  <c r="BE229" i="4"/>
  <c r="BE237" i="4"/>
  <c r="BE245" i="4"/>
  <c r="BE251" i="4"/>
  <c r="BE255" i="4"/>
  <c r="BE260" i="4"/>
  <c r="BE268" i="4"/>
  <c r="BE276" i="4"/>
  <c r="BE280" i="4"/>
  <c r="BE284" i="4"/>
  <c r="BE287" i="4"/>
  <c r="BE290" i="4"/>
  <c r="BK190" i="4"/>
  <c r="J190" i="4" s="1"/>
  <c r="J65" i="4" s="1"/>
  <c r="E48" i="5"/>
  <c r="J52" i="5"/>
  <c r="J55" i="5"/>
  <c r="BE84" i="5"/>
  <c r="BE90" i="5"/>
  <c r="BE93" i="5"/>
  <c r="BE95" i="5"/>
  <c r="BE99" i="5"/>
  <c r="BE102" i="5"/>
  <c r="BE105" i="5"/>
  <c r="BE108" i="5"/>
  <c r="BE111" i="5"/>
  <c r="BE113" i="5"/>
  <c r="BE115" i="5"/>
  <c r="BE119" i="5"/>
  <c r="BE125" i="5"/>
  <c r="BE127" i="5"/>
  <c r="BE129" i="5"/>
  <c r="BE131" i="5"/>
  <c r="BE133" i="5"/>
  <c r="BE135" i="5"/>
  <c r="BE137" i="5"/>
  <c r="BE139" i="5"/>
  <c r="BE141" i="5"/>
  <c r="BE143" i="5"/>
  <c r="BE145" i="5"/>
  <c r="BE147" i="5"/>
  <c r="BE150" i="5"/>
  <c r="BE153" i="5"/>
  <c r="E48" i="6"/>
  <c r="J52" i="6"/>
  <c r="F55" i="6"/>
  <c r="J55" i="6"/>
  <c r="BE86" i="6"/>
  <c r="BE88" i="6"/>
  <c r="BE91" i="6"/>
  <c r="BE94" i="6"/>
  <c r="BE95" i="6"/>
  <c r="AW59" i="1"/>
  <c r="BK90" i="6"/>
  <c r="J90" i="6"/>
  <c r="J62" i="6" s="1"/>
  <c r="F37" i="4"/>
  <c r="BD57" i="1"/>
  <c r="F37" i="5"/>
  <c r="BD58" i="1" s="1"/>
  <c r="F35" i="5"/>
  <c r="BB58" i="1" s="1"/>
  <c r="F37" i="2"/>
  <c r="BD55" i="1" s="1"/>
  <c r="F34" i="3"/>
  <c r="BA56" i="1" s="1"/>
  <c r="J34" i="3"/>
  <c r="AW56" i="1" s="1"/>
  <c r="F35" i="4"/>
  <c r="BB57" i="1" s="1"/>
  <c r="J34" i="4"/>
  <c r="AW57" i="1" s="1"/>
  <c r="F36" i="2"/>
  <c r="BC55" i="1" s="1"/>
  <c r="J34" i="2"/>
  <c r="AW55" i="1" s="1"/>
  <c r="F34" i="2"/>
  <c r="BA55" i="1" s="1"/>
  <c r="F36" i="4"/>
  <c r="BC57" i="1" s="1"/>
  <c r="F34" i="4"/>
  <c r="BA57" i="1" s="1"/>
  <c r="F34" i="6"/>
  <c r="BA59" i="1" s="1"/>
  <c r="F35" i="6"/>
  <c r="BB59" i="1" s="1"/>
  <c r="F37" i="6"/>
  <c r="BD59" i="1" s="1"/>
  <c r="F36" i="3"/>
  <c r="BC56" i="1" s="1"/>
  <c r="F35" i="3"/>
  <c r="BB56" i="1" s="1"/>
  <c r="F36" i="6"/>
  <c r="BC59" i="1" s="1"/>
  <c r="F34" i="5"/>
  <c r="BA58" i="1" s="1"/>
  <c r="J34" i="5"/>
  <c r="AW58" i="1" s="1"/>
  <c r="F35" i="2"/>
  <c r="BB55" i="1" s="1"/>
  <c r="F36" i="5"/>
  <c r="BC58" i="1" s="1"/>
  <c r="F37" i="3"/>
  <c r="BD56" i="1" s="1"/>
  <c r="P84" i="6" l="1"/>
  <c r="P83" i="6" s="1"/>
  <c r="AU59" i="1" s="1"/>
  <c r="R91" i="4"/>
  <c r="P194" i="4"/>
  <c r="T91" i="4"/>
  <c r="R194" i="4"/>
  <c r="P91" i="4"/>
  <c r="P90" i="4" s="1"/>
  <c r="AU57" i="1" s="1"/>
  <c r="R84" i="6"/>
  <c r="R83" i="6"/>
  <c r="T194" i="4"/>
  <c r="T84" i="6"/>
  <c r="T83" i="6"/>
  <c r="J93" i="2"/>
  <c r="J60" i="2" s="1"/>
  <c r="J94" i="2"/>
  <c r="J61" i="2"/>
  <c r="J83" i="3"/>
  <c r="J61" i="3" s="1"/>
  <c r="BK102" i="2"/>
  <c r="J102" i="2"/>
  <c r="J63" i="2"/>
  <c r="BK111" i="2"/>
  <c r="J111" i="2" s="1"/>
  <c r="J66" i="2" s="1"/>
  <c r="BK132" i="2"/>
  <c r="J132" i="2" s="1"/>
  <c r="J69" i="2" s="1"/>
  <c r="BK81" i="3"/>
  <c r="J81" i="3"/>
  <c r="BK91" i="4"/>
  <c r="J91" i="4" s="1"/>
  <c r="J60" i="4" s="1"/>
  <c r="BK194" i="4"/>
  <c r="J194" i="4" s="1"/>
  <c r="J66" i="4" s="1"/>
  <c r="BK82" i="5"/>
  <c r="J82" i="5"/>
  <c r="J60" i="5" s="1"/>
  <c r="BK84" i="6"/>
  <c r="J84" i="6"/>
  <c r="J60" i="6"/>
  <c r="BB54" i="1"/>
  <c r="W31" i="1" s="1"/>
  <c r="J33" i="4"/>
  <c r="AV57" i="1"/>
  <c r="AT57" i="1" s="1"/>
  <c r="J33" i="6"/>
  <c r="AV59" i="1"/>
  <c r="AT59" i="1"/>
  <c r="J33" i="2"/>
  <c r="AV55" i="1" s="1"/>
  <c r="AT55" i="1" s="1"/>
  <c r="J33" i="3"/>
  <c r="AV56" i="1" s="1"/>
  <c r="AT56" i="1" s="1"/>
  <c r="F33" i="6"/>
  <c r="AZ59" i="1"/>
  <c r="BD54" i="1"/>
  <c r="W33" i="1" s="1"/>
  <c r="F33" i="3"/>
  <c r="AZ56" i="1"/>
  <c r="J33" i="5"/>
  <c r="AV58" i="1" s="1"/>
  <c r="AT58" i="1" s="1"/>
  <c r="F33" i="2"/>
  <c r="AZ55" i="1" s="1"/>
  <c r="BC54" i="1"/>
  <c r="AY54" i="1"/>
  <c r="J30" i="3"/>
  <c r="AG56" i="1" s="1"/>
  <c r="BA54" i="1"/>
  <c r="W30" i="1"/>
  <c r="F33" i="4"/>
  <c r="AZ57" i="1" s="1"/>
  <c r="F33" i="5"/>
  <c r="AZ58" i="1"/>
  <c r="R90" i="4" l="1"/>
  <c r="T90" i="4"/>
  <c r="J39" i="3"/>
  <c r="BK92" i="2"/>
  <c r="J92" i="2" s="1"/>
  <c r="J59" i="2" s="1"/>
  <c r="J59" i="3"/>
  <c r="BK90" i="4"/>
  <c r="J90" i="4" s="1"/>
  <c r="J30" i="4" s="1"/>
  <c r="AG57" i="1" s="1"/>
  <c r="AN57" i="1" s="1"/>
  <c r="BK81" i="5"/>
  <c r="J81" i="5"/>
  <c r="J59" i="5"/>
  <c r="BK83" i="6"/>
  <c r="J83" i="6" s="1"/>
  <c r="J59" i="6" s="1"/>
  <c r="AN56" i="1"/>
  <c r="AX54" i="1"/>
  <c r="AW54" i="1"/>
  <c r="AK30" i="1"/>
  <c r="AZ54" i="1"/>
  <c r="AV54" i="1" s="1"/>
  <c r="AK29" i="1" s="1"/>
  <c r="AU54" i="1"/>
  <c r="W32" i="1"/>
  <c r="J59" i="4" l="1"/>
  <c r="J39" i="4"/>
  <c r="W29" i="1"/>
  <c r="J30" i="6"/>
  <c r="AG59" i="1" s="1"/>
  <c r="AN59" i="1" s="1"/>
  <c r="J30" i="5"/>
  <c r="AG58" i="1"/>
  <c r="AN58" i="1" s="1"/>
  <c r="J30" i="2"/>
  <c r="AG55" i="1"/>
  <c r="AN55" i="1"/>
  <c r="AT54" i="1"/>
  <c r="J39" i="2" l="1"/>
  <c r="J39" i="5"/>
  <c r="J39" i="6"/>
  <c r="AG54" i="1"/>
  <c r="AK26" i="1" s="1"/>
  <c r="AK35" i="1" s="1"/>
  <c r="AN54" i="1" l="1"/>
</calcChain>
</file>

<file path=xl/sharedStrings.xml><?xml version="1.0" encoding="utf-8"?>
<sst xmlns="http://schemas.openxmlformats.org/spreadsheetml/2006/main" count="4847" uniqueCount="906">
  <si>
    <t>Export Komplet</t>
  </si>
  <si>
    <t>VZ</t>
  </si>
  <si>
    <t>2.0</t>
  </si>
  <si>
    <t>ZAMOK</t>
  </si>
  <si>
    <t>False</t>
  </si>
  <si>
    <t>{86428901-d52f-42ac-b3c2-f2caeacd6aec}</t>
  </si>
  <si>
    <t>0,01</t>
  </si>
  <si>
    <t>21</t>
  </si>
  <si>
    <t>15</t>
  </si>
  <si>
    <t>REKAPITULACE STAVBY</t>
  </si>
  <si>
    <t>v ---  níže se nacházejí doplnkové a pomocné údaje k sestavám  --- v</t>
  </si>
  <si>
    <t>Návod na vyplnění</t>
  </si>
  <si>
    <t>0,001</t>
  </si>
  <si>
    <t>Kód:</t>
  </si>
  <si>
    <t>020118A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</si>
  <si>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</si>
  <si>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</si>
  <si>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MVE Lučina - rekonstrukce technologie</t>
  </si>
  <si>
    <t>KSO:</t>
  </si>
  <si>
    <t/>
  </si>
  <si>
    <t>CC-CZ:</t>
  </si>
  <si>
    <t>Místo:</t>
  </si>
  <si>
    <t>VD Lučina na řece Mže (ř. km 96,35)</t>
  </si>
  <si>
    <t>Datum:</t>
  </si>
  <si>
    <t>18. 6. 2021</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</si>
  <si>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</si>
  <si>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</si>
  <si>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</si>
  <si>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</si>
  <si>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</si>
  <si>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</si>
  <si>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</si>
  <si>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</si>
  <si>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</si>
  <si>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</si>
  <si>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</si>
  <si>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</si>
  <si>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</si>
  <si>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</si>
  <si>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</si>
  <si>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</si>
  <si>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</si>
  <si>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</si>
  <si>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</si>
  <si>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</si>
  <si>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</si>
  <si>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</si>
  <si>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</si>
  <si>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</si>
  <si>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</si>
  <si>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</si>
  <si>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</si>
  <si>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</si>
  <si>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</si>
  <si>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</si>
  <si>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</si>
  <si>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</si>
  <si>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</si>
  <si>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</si>
  <si>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</si>
  <si>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</si>
  <si>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</si>
  <si>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</si>
  <si>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</si>
  <si>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</si>
  <si>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</si>
  <si>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</si>
  <si>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</si>
  <si>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</si>
  <si>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</si>
  <si>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</si>
  <si>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</si>
  <si>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</si>
  <si>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</si>
  <si>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</si>
  <si>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</si>
  <si>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</si>
  <si>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</si>
  <si>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</si>
  <si>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</si>
  <si>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</si>
  <si>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</si>
  <si>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Technologická část strojní</t>
  </si>
  <si>
    <t>PRO</t>
  </si>
  <si>
    <t>1</t>
  </si>
  <si>
    <t>{2061f4fa-3d60-4ac0-8cdc-fc0cf2f27b37}</t>
  </si>
  <si>
    <t>2</t>
  </si>
  <si>
    <t>PS 02</t>
  </si>
  <si>
    <t>Technologická část elektro</t>
  </si>
  <si>
    <t>{4cf7ea2c-1435-46dc-a29e-b8557b013841}</t>
  </si>
  <si>
    <t>SO 01</t>
  </si>
  <si>
    <t>Úpravy MVE</t>
  </si>
  <si>
    <t>STA</t>
  </si>
  <si>
    <t>{731e62c7-97ff-410c-9d21-56d8fb01e666}</t>
  </si>
  <si>
    <t>SO 02</t>
  </si>
  <si>
    <t>Výměna kabelů vyvedení výkonu</t>
  </si>
  <si>
    <t>{2f5a1379-b78c-4ad4-a64c-10c75306e802}</t>
  </si>
  <si>
    <t>VON</t>
  </si>
  <si>
    <t>Vedlejší a ostatní náklady</t>
  </si>
  <si>
    <t>{5c5182f1-a17d-41d2-9fd1-aa49cd3981a2}</t>
  </si>
  <si>
    <t>KRYCÍ LIST SOUPISU PRACÍ</t>
  </si>
  <si>
    <t>Objekt:</t>
  </si>
  <si>
    <t>PS 01 - Technologická část strojní</t>
  </si>
  <si>
    <t>REKAPITULACE ČLENĚNÍ SOUPISU PRACÍ</t>
  </si>
  <si>
    <t>Kód dílu - Popis</t>
  </si>
  <si>
    <t>Cena celkem [CZK]</t>
  </si>
  <si>
    <t>-1</t>
  </si>
  <si>
    <t>01 - DPS 01.1  Soustrojí TG1</t>
  </si>
  <si>
    <t xml:space="preserve">    1.1 - Bánkiho turbína TG1</t>
  </si>
  <si>
    <t xml:space="preserve">    1.2 - Generátor TG1</t>
  </si>
  <si>
    <t>02 - DPS 01.2  Soustrojí TG2</t>
  </si>
  <si>
    <t xml:space="preserve">    2.1 - Bánkiho turbína TG2</t>
  </si>
  <si>
    <t xml:space="preserve">    2.2 - Generátor TG2</t>
  </si>
  <si>
    <t>03 - DPS 01.3  Pomocná zařízení</t>
  </si>
  <si>
    <t xml:space="preserve">    3.1 - Zdvihací zařízení ve strojovně</t>
  </si>
  <si>
    <t xml:space="preserve">    3.2 - Nová povrchová ochrana zařízení ve strojovně</t>
  </si>
  <si>
    <t>04 - DPS 01.4  Demontáž strojně-technologického zařízení</t>
  </si>
  <si>
    <t xml:space="preserve">    4.1 - Demontáž soustrojí TG1</t>
  </si>
  <si>
    <t xml:space="preserve">    4.2 - Demontáž soustrojí TG2</t>
  </si>
  <si>
    <t>05 - Oatatní</t>
  </si>
  <si>
    <t>SOUPIS PRACÍ</t>
  </si>
  <si>
    <t>PČ</t>
  </si>
  <si>
    <t>MJ</t>
  </si>
  <si>
    <t>Množství</t>
  </si>
  <si>
    <t>J.cena [CZK]</t>
  </si>
  <si>
    <t>Cenová soustava</t>
  </si>
  <si>
    <t>J. Nh [h]</t>
  </si>
  <si>
    <t>Nh celkem [h]</t>
  </si>
  <si>
    <t>J. hmotnost [t]</t>
  </si>
  <si>
    <t>Hmotnost celkem [t]</t>
  </si>
  <si>
    <t>J. suť [t]</t>
  </si>
  <si>
    <t>Suť Celkem [t]</t>
  </si>
  <si>
    <t>Náklady soupisu celkem</t>
  </si>
  <si>
    <t>01</t>
  </si>
  <si>
    <t>DPS 01.1  Soustrojí TG1</t>
  </si>
  <si>
    <t>3</t>
  </si>
  <si>
    <t>ROZPOCET</t>
  </si>
  <si>
    <t>1.1</t>
  </si>
  <si>
    <t>Bánkiho turbína TG1</t>
  </si>
  <si>
    <t>K</t>
  </si>
  <si>
    <t>1.1.1</t>
  </si>
  <si>
    <t>Kompletní dodávka a montáž Bánkiho turbiny TG1</t>
  </si>
  <si>
    <t>sada</t>
  </si>
  <si>
    <t>-318283123</t>
  </si>
  <si>
    <t>PP</t>
  </si>
  <si>
    <t>P</t>
  </si>
  <si>
    <t xml:space="preserve">Poznámka k položce:_x000D_
Podrobná specifikace viz: D.2.1.3. Specifikace strojů a zařízení_x000D_
</t>
  </si>
  <si>
    <t>1.2</t>
  </si>
  <si>
    <t>Generátor TG1</t>
  </si>
  <si>
    <t>1.1.2</t>
  </si>
  <si>
    <t>Kompletní dodávka a montáž horizontálního synchronního generátoru</t>
  </si>
  <si>
    <t>-1502023703</t>
  </si>
  <si>
    <t>02</t>
  </si>
  <si>
    <t>DPS 01.2  Soustrojí TG2</t>
  </si>
  <si>
    <t>2.1</t>
  </si>
  <si>
    <t>Bánkiho turbína TG2</t>
  </si>
  <si>
    <t>2.1.1</t>
  </si>
  <si>
    <t>Kompletní dodávka a montáž Bánkiho turbiny TG2</t>
  </si>
  <si>
    <t>939295129</t>
  </si>
  <si>
    <t>2.2</t>
  </si>
  <si>
    <t>Generátor TG2</t>
  </si>
  <si>
    <t>4</t>
  </si>
  <si>
    <t>2.2.1</t>
  </si>
  <si>
    <t>-1616463916</t>
  </si>
  <si>
    <t>03</t>
  </si>
  <si>
    <t>DPS 01.3  Pomocná zařízení</t>
  </si>
  <si>
    <t>3.1</t>
  </si>
  <si>
    <t>Zdvihací zařízení ve strojovně</t>
  </si>
  <si>
    <t>5</t>
  </si>
  <si>
    <t>3.1.1</t>
  </si>
  <si>
    <t>Kompletní dodávka a montáž kladkostroje 3,2 t</t>
  </si>
  <si>
    <t>1079549077</t>
  </si>
  <si>
    <t>3.2</t>
  </si>
  <si>
    <t>Nová povrchová ochrana zařízení ve strojovně</t>
  </si>
  <si>
    <t>6</t>
  </si>
  <si>
    <t>3.2.1</t>
  </si>
  <si>
    <t>Očištění povrchů</t>
  </si>
  <si>
    <t>-1838714143</t>
  </si>
  <si>
    <t>7</t>
  </si>
  <si>
    <t>3.2.2</t>
  </si>
  <si>
    <t>Vizuální kontrola povrchu potrubí a savky – technický nález</t>
  </si>
  <si>
    <t>268771647</t>
  </si>
  <si>
    <t>8</t>
  </si>
  <si>
    <t>3.2.3</t>
  </si>
  <si>
    <t>Nová povrchová ochrana potrubí - vnější plochy</t>
  </si>
  <si>
    <t>m2</t>
  </si>
  <si>
    <t>-949666451</t>
  </si>
  <si>
    <t>9</t>
  </si>
  <si>
    <t>3.2.4</t>
  </si>
  <si>
    <t>Nová povrchová ochrana  savky - vnitřní obtékané plochy</t>
  </si>
  <si>
    <t>87056739</t>
  </si>
  <si>
    <t>Nová povrchová ochrana savky - vnitřní obtékané plochy</t>
  </si>
  <si>
    <t>10</t>
  </si>
  <si>
    <t>3.2.5</t>
  </si>
  <si>
    <t>Další práce dle technického nálezu (předpoklad 50 hodin)</t>
  </si>
  <si>
    <t>hod</t>
  </si>
  <si>
    <t>1055826423</t>
  </si>
  <si>
    <t>04</t>
  </si>
  <si>
    <t>DPS 01.4  Demontáž strojně-technologického zařízení</t>
  </si>
  <si>
    <t>4.1</t>
  </si>
  <si>
    <t>Demontáž soustrojí TG1</t>
  </si>
  <si>
    <t>11</t>
  </si>
  <si>
    <t>4.1.1</t>
  </si>
  <si>
    <t>Komletní demontáž stávajícího zařízení soustrojí Bánkiho turbíny TG1</t>
  </si>
  <si>
    <t>-13860661</t>
  </si>
  <si>
    <t>4.2</t>
  </si>
  <si>
    <t>Demontáž soustrojí TG2</t>
  </si>
  <si>
    <t>12</t>
  </si>
  <si>
    <t>4.2.1</t>
  </si>
  <si>
    <t>Komletní demontáž stávajícího zařízení soustrojí Bánkiho turbíny TG2</t>
  </si>
  <si>
    <t>679130640</t>
  </si>
  <si>
    <t>05</t>
  </si>
  <si>
    <t>Oatatní</t>
  </si>
  <si>
    <t>13</t>
  </si>
  <si>
    <t>5.1</t>
  </si>
  <si>
    <t>Technická dokumentace strojní části (dodavatelská realizační PD - PS 01)</t>
  </si>
  <si>
    <t>kpl.</t>
  </si>
  <si>
    <t>-1239191263</t>
  </si>
  <si>
    <t>PS 02 - Technologická část elektro</t>
  </si>
  <si>
    <t>M - Práce a dodávky M</t>
  </si>
  <si>
    <t xml:space="preserve">    21-M - Elektromontáže</t>
  </si>
  <si>
    <t>M</t>
  </si>
  <si>
    <t>Práce a dodávky M</t>
  </si>
  <si>
    <t>21-M</t>
  </si>
  <si>
    <t>Elektromontáže</t>
  </si>
  <si>
    <t>02.1</t>
  </si>
  <si>
    <t>Rozvaděč RG</t>
  </si>
  <si>
    <t>ks</t>
  </si>
  <si>
    <t>64</t>
  </si>
  <si>
    <t>-1034385122</t>
  </si>
  <si>
    <t>Poznámka k položce:_x000D_
Podrobná specifikace viz přílohu D.2.2.3 - Technické specifikace</t>
  </si>
  <si>
    <t>02.2</t>
  </si>
  <si>
    <t>Rozvaděč RMS1</t>
  </si>
  <si>
    <t>203359388</t>
  </si>
  <si>
    <t>02.3</t>
  </si>
  <si>
    <t>Rozvaděč řízení TG1 – DTG1, včetně SW</t>
  </si>
  <si>
    <t>1264340856</t>
  </si>
  <si>
    <t>02.4</t>
  </si>
  <si>
    <t>Rozvaděč řízení TG2 – DTG2, včetně SW</t>
  </si>
  <si>
    <t>-1993520009</t>
  </si>
  <si>
    <t>02.5</t>
  </si>
  <si>
    <t>Propojovací kabeláž G1 a G2 a pomocných zařízení s RG, DTG1 a DTG2</t>
  </si>
  <si>
    <t>kpl</t>
  </si>
  <si>
    <t>1395264230</t>
  </si>
  <si>
    <t>02.6</t>
  </si>
  <si>
    <t>Úprava a doplnění stávající elektroinstalace strojovny výpustí</t>
  </si>
  <si>
    <t>-1593951429</t>
  </si>
  <si>
    <t>02.7</t>
  </si>
  <si>
    <t>Doplnění kabelových tras</t>
  </si>
  <si>
    <t>1660566557</t>
  </si>
  <si>
    <t>02.8</t>
  </si>
  <si>
    <t>Doplnění ochranného pospojování</t>
  </si>
  <si>
    <t>-74719502</t>
  </si>
  <si>
    <t>02.9</t>
  </si>
  <si>
    <t>Úprava a doplnění rozvaděče DT1, konfigurace ETH infrastruktury</t>
  </si>
  <si>
    <t>-1752605222</t>
  </si>
  <si>
    <t>02.10</t>
  </si>
  <si>
    <t>Počítač PC1 pro vizualizaci MVE</t>
  </si>
  <si>
    <t>963379861</t>
  </si>
  <si>
    <t>02.11</t>
  </si>
  <si>
    <t>Rozvaděč AXY1 pro komunikaci s dispečinkem DS, propojovací kabeláž</t>
  </si>
  <si>
    <t>-210111631</t>
  </si>
  <si>
    <t>02.12</t>
  </si>
  <si>
    <t>Integrace nových zařízení do systému monitoringu VD Lučina</t>
  </si>
  <si>
    <t>-1952953156</t>
  </si>
  <si>
    <t>02.13</t>
  </si>
  <si>
    <t>Demontáže, ekologická likvidace</t>
  </si>
  <si>
    <t>1487810667</t>
  </si>
  <si>
    <t>14</t>
  </si>
  <si>
    <t>02.14</t>
  </si>
  <si>
    <t>Dodavatelská realizační dokumentace elektro - PS02 vč. jejího projednání s ČEZ a. s.</t>
  </si>
  <si>
    <t>1484644489</t>
  </si>
  <si>
    <t>02.15</t>
  </si>
  <si>
    <t>Oživení, uvedení do provozu</t>
  </si>
  <si>
    <t>1012208306</t>
  </si>
  <si>
    <t>16</t>
  </si>
  <si>
    <t>02.16</t>
  </si>
  <si>
    <t>Měření vlivu MVE na kvalitu el. energie a signál HDO</t>
  </si>
  <si>
    <t>1919628158</t>
  </si>
  <si>
    <t>17</t>
  </si>
  <si>
    <t>02.17</t>
  </si>
  <si>
    <t>Revize elektrických zařízení</t>
  </si>
  <si>
    <t>-1019367521</t>
  </si>
  <si>
    <t>ber_rov</t>
  </si>
  <si>
    <t>Bednění rovinné</t>
  </si>
  <si>
    <t>1,984</t>
  </si>
  <si>
    <t>K1</t>
  </si>
  <si>
    <t>Kotevní deska 400x400x20</t>
  </si>
  <si>
    <t>kg</t>
  </si>
  <si>
    <t>231,04</t>
  </si>
  <si>
    <t>M12_150</t>
  </si>
  <si>
    <t>Kotevní šroub M12 dl. 150 mm</t>
  </si>
  <si>
    <t>kus</t>
  </si>
  <si>
    <t>20</t>
  </si>
  <si>
    <t>M12_200</t>
  </si>
  <si>
    <t>Kotevní šroub M12 dl. 200 mm</t>
  </si>
  <si>
    <t>Plosina_P1</t>
  </si>
  <si>
    <t>položka P1</t>
  </si>
  <si>
    <t>24</t>
  </si>
  <si>
    <t>podlaha_oprava</t>
  </si>
  <si>
    <t>Úprava podlahy mimo prostor TG1 a TG2 - pouze stěrka</t>
  </si>
  <si>
    <t>Trn_T1</t>
  </si>
  <si>
    <t>Trn T1 vrt hloubky 120 cm</t>
  </si>
  <si>
    <t>54</t>
  </si>
  <si>
    <t>SO 01 - Úpravy MVE</t>
  </si>
  <si>
    <t>výmalba</t>
  </si>
  <si>
    <t>Výmalba strojovny</t>
  </si>
  <si>
    <t>298,264</t>
  </si>
  <si>
    <t>odvoz_suti</t>
  </si>
  <si>
    <t>Odklizení suti</t>
  </si>
  <si>
    <t>t</t>
  </si>
  <si>
    <t>2,591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</si>
  <si>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</si>
  <si>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</si>
  <si>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</si>
  <si>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</si>
  <si>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</si>
  <si>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</si>
  <si>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</si>
  <si>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</si>
  <si>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 xml:space="preserve">    776 - Podlahy povlakové</t>
  </si>
  <si>
    <t xml:space="preserve">    777 - Podlahy lité</t>
  </si>
  <si>
    <t xml:space="preserve">    784 - Dokončovací práce - malby a tapety</t>
  </si>
  <si>
    <t>HSV</t>
  </si>
  <si>
    <t>Práce a dodávky HSV</t>
  </si>
  <si>
    <t>Svislé a kompletní konstrukce</t>
  </si>
  <si>
    <t>321311116R</t>
  </si>
  <si>
    <t>Konstrukce vodních staveb z betonu prostého mrazuvzdorného samozhutnitelného tř. C 30/37</t>
  </si>
  <si>
    <t>m3</t>
  </si>
  <si>
    <t>-1657475022</t>
  </si>
  <si>
    <t>Konstrukce vodních staveb z betonu samozhutnitelného přehrad, jezů a plavebních komor, spodní stavby vodních elektráren, jader přehrad, odběrných věží a výpustných zařízení, opěrných zdí, šachet, šachtic a ostatních konstrukcí prostého pro prostředí s mrazovými cykly tř. C 30/37</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</si>
  <si>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</si>
  <si>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</si>
  <si>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VV</t>
  </si>
  <si>
    <t xml:space="preserve">Viz přílohu D.1.1.2.1.1  a D.1.1.2.1.2  </t>
  </si>
  <si>
    <t>Kotevni bloky</t>
  </si>
  <si>
    <t>1,50*1,50*0,13</t>
  </si>
  <si>
    <t>1,65*1,50*0,13</t>
  </si>
  <si>
    <t>Mezisoučet</t>
  </si>
  <si>
    <t>Zalití nových rámů</t>
  </si>
  <si>
    <t>0,10*0,10*(0,65+1,50+1,70)</t>
  </si>
  <si>
    <t>Součet</t>
  </si>
  <si>
    <t>321351010</t>
  </si>
  <si>
    <t>Bednění konstrukcí vodních staveb rovinné - zřízení</t>
  </si>
  <si>
    <t>CS ÚRS 2021 01</t>
  </si>
  <si>
    <t>-169106630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</si>
  <si>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</si>
  <si>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</si>
  <si>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 xml:space="preserve">Viy přílohu D.1.1.2.1.1  a D.1.1.2.1.2  </t>
  </si>
  <si>
    <t>2*(1,50+1,50)*0,13</t>
  </si>
  <si>
    <t>2*(1,65+1,50)*0,13</t>
  </si>
  <si>
    <t>0,10*(0,65+1,50+1,70)</t>
  </si>
  <si>
    <t>321352010</t>
  </si>
  <si>
    <t>Bednění konstrukcí vodních staveb rovinné - odstranění</t>
  </si>
  <si>
    <t>355786540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</si>
  <si>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</si>
  <si>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Úpravy povrchů, podlahy a osazování výplní</t>
  </si>
  <si>
    <t>632451491</t>
  </si>
  <si>
    <t>Příplatek k potěrům za přehlazení povrchu</t>
  </si>
  <si>
    <t>1212662786</t>
  </si>
  <si>
    <t>Potěr pískocementový běžný Příplatek k cenám za úpravu povrchu přehlazením</t>
  </si>
  <si>
    <t xml:space="preserve">Poznámka k souboru cen:_x000D_
1. Ceny jsou určeny pro potěr na mazaninách nebo betonových podkladech připojený nebo plovoucí běžný (krycí nášlapný), pod tenkovrstvé podlahoviny nebo pro průmyslové podlahy (u vyšších pevností)._x000D_
2. V cenách jsou započteny i náklady na základní stržení povrchu potěru s urovnáním vibrační lištou nebo dřevěným hladítkem._x000D_
3. V cenách -1491 a -1492 jsou započteny i náklady za přehlazení povrchu mazaniny ocelovým hladítkem, v ceně -1494 náklady na přehlazení povrchu hladičkou betonui.._x000D_
</t>
  </si>
  <si>
    <t>63245-R32</t>
  </si>
  <si>
    <t>Potěr podlahový na epoxid-cementové bázi tl do 20 mm</t>
  </si>
  <si>
    <t>1965317045</t>
  </si>
  <si>
    <t xml:space="preserve">Potěr podlahový na epoxid-cementové bázi tl do 10 mm
</t>
  </si>
  <si>
    <t>Vyrovnávací epoxicementový potěr na opravované podlaze</t>
  </si>
  <si>
    <t>Ostatní konstrukce a práce, bourání</t>
  </si>
  <si>
    <t>953961113R</t>
  </si>
  <si>
    <t>Kotvy chemickým tmelem M 12 hl 120 mm do betonu, ŽB nebo kamene s vyvrtáním otvoru</t>
  </si>
  <si>
    <t>-1020066017</t>
  </si>
  <si>
    <t>Kotvy chemické s vyvrtáním otvoru do betonu, železobetonu nebo tvrdého kamene tmel, velikost M 12, hloubka 120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</si>
  <si>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</si>
  <si>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Viz příloha D.1.1.2.3.  Zámečnické výrobky</t>
  </si>
  <si>
    <t>Zábradlí</t>
  </si>
  <si>
    <t>4 "Z1"</t>
  </si>
  <si>
    <t>Žebříky</t>
  </si>
  <si>
    <t>16 "L1"</t>
  </si>
  <si>
    <t>Podesta</t>
  </si>
  <si>
    <t>8 "P1"</t>
  </si>
  <si>
    <t>953965121R1</t>
  </si>
  <si>
    <t>Kotevní šroub pro chemické kotvy M 12 dl 150 mm</t>
  </si>
  <si>
    <t>-1284480967</t>
  </si>
  <si>
    <t>Kotvy chemické s vyvrtáním otvoru kotevní šrouby pro chemické kotvy, velikost M 12, délka 150 mm</t>
  </si>
  <si>
    <t>953965121R2</t>
  </si>
  <si>
    <t>Kotevní šroub pro chemické kotvy M 12 dl 200 mm</t>
  </si>
  <si>
    <t>-251769554</t>
  </si>
  <si>
    <t>Kotvy chemické s vyvrtáním otvoru kotevní šrouby pro chemické kotvy, velikost M 12, délka 200 mm</t>
  </si>
  <si>
    <t>960321271R</t>
  </si>
  <si>
    <t>Bourání vodních staveb ze železobetonu - ve stísněném prostoru strojovny šetrnými metodami</t>
  </si>
  <si>
    <t>1033657402</t>
  </si>
  <si>
    <t>Bourání konstrukcí vodních staveb, s naložením vybouraných hmot a suti na dopravní prostředek nebo s odklizením na hromady do vzdálenosti 20 m ze železobetonu - ve stísněném prostoru strojovny šetrnými metodami</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</si>
  <si>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</si>
  <si>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0,10*0,10*(0,65+1,50+1,70) "pro osazení rámu plošiny P1"</t>
  </si>
  <si>
    <t>0,27*1,5+0,31*1,5 "bloky"</t>
  </si>
  <si>
    <t>bour_ZB</t>
  </si>
  <si>
    <t>977211111</t>
  </si>
  <si>
    <t>Řezání stěnovou pilou ŽB kcí s výztuží průměru do 16 mm hl do 200 mm</t>
  </si>
  <si>
    <t>m</t>
  </si>
  <si>
    <t>1804802483</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</si>
  <si>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</si>
  <si>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bourání konstrukce; tyto náklady se oceňují cenami katalogu 801-3 Budovy a haly - bourání konstrukcí._x000D_
</t>
  </si>
  <si>
    <t>2*(0,65+1,50+1,70)</t>
  </si>
  <si>
    <t>rez_do200</t>
  </si>
  <si>
    <t>985331213</t>
  </si>
  <si>
    <t>Dodatečné vlepování betonářské výztuže D 12 mm do chemické malty včetně vyvrtání otvoru</t>
  </si>
  <si>
    <t>-1472954671</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</si>
  <si>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</si>
  <si>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</si>
  <si>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Viz příloha D.1.1.2.3.1</t>
  </si>
  <si>
    <t>54 "ks"</t>
  </si>
  <si>
    <t>0,264*Trn_T1</t>
  </si>
  <si>
    <t>13021013</t>
  </si>
  <si>
    <t>tyč ocelová žebírková jakost BSt 500S (10 505) výztuž do betonu D 12mm</t>
  </si>
  <si>
    <t>485739974</t>
  </si>
  <si>
    <t>Dodávka trnů z betonářské ocely</t>
  </si>
  <si>
    <t>Trn_T1*0,45* 0,890 "kg/m" * 1,05/1000</t>
  </si>
  <si>
    <t>985331217</t>
  </si>
  <si>
    <t>Dodatečné vlepování betonářské výztuže D 20 mm do chemické malty včetně vyvrtání otvoru</t>
  </si>
  <si>
    <t>1424902113</t>
  </si>
  <si>
    <t>Dodatečné vlepování betonářské výztuže včetně vyvrtání a vyčištění otvoru chemickou maltou průměr výztuže 20 mm</t>
  </si>
  <si>
    <t>Pro osazení kotevních desek - viz D.1.1.2.1.2 a D.1.1.2.3.1</t>
  </si>
  <si>
    <t>0,380*4*8 "K1"</t>
  </si>
  <si>
    <t>997</t>
  </si>
  <si>
    <t>Přesun sutě</t>
  </si>
  <si>
    <t>997013211</t>
  </si>
  <si>
    <t>Vnitrostaveništní doprava suti a vybouraných hmot pro budovy v do 6 m ručně</t>
  </si>
  <si>
    <t>277047188</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</si>
  <si>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</si>
  <si>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</si>
  <si>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99701-R33</t>
  </si>
  <si>
    <t>Likvidace vybouraných hmot odpovídajícím zákonným způsobem</t>
  </si>
  <si>
    <t>-1500241901</t>
  </si>
  <si>
    <t>998</t>
  </si>
  <si>
    <t>Přesun hmot</t>
  </si>
  <si>
    <t>998324011</t>
  </si>
  <si>
    <t>Přesun hmot pro objekty související se sypanými hrázemi a vodní elektrárny</t>
  </si>
  <si>
    <t>541453104</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</si>
  <si>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</si>
  <si>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</si>
  <si>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PSV</t>
  </si>
  <si>
    <t>Práce a dodávky PSV</t>
  </si>
  <si>
    <t>767</t>
  </si>
  <si>
    <t>Konstrukce zámečnické</t>
  </si>
  <si>
    <t>767161114</t>
  </si>
  <si>
    <t>Montáž zábradlí rovného z trubek do zdi hmotnosti do 30 kg</t>
  </si>
  <si>
    <t>-1615963189</t>
  </si>
  <si>
    <t>Montáž zábradlí rovného z trubek nebo tenkostěnných profilů do zdiva, hmotnosti 1 m zábradlí přes 20 do 30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</si>
  <si>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lišt a okopových plechů,_x000D_
c) montáž výplně tvarovaným plechem._x000D_
</t>
  </si>
  <si>
    <t>Viz příloha D.1.1.2.3.3</t>
  </si>
  <si>
    <t>1,0 "Z1 - včetně úpravy krajní patky stávajícího zábradlí"</t>
  </si>
  <si>
    <t>nove_zabradlí</t>
  </si>
  <si>
    <t>18</t>
  </si>
  <si>
    <t>767-R01</t>
  </si>
  <si>
    <t>ocelové trubkové zábradlí rovné, vč. povrchové úpravy - žárové zinkování</t>
  </si>
  <si>
    <t>32</t>
  </si>
  <si>
    <t>-578282626</t>
  </si>
  <si>
    <t>ocelové trubkové zábradlí rovné
povrchová úprava - pozinkování ponorem dle referenční normy ISO 1461 v min. tloušťce povlaku 85 µm</t>
  </si>
  <si>
    <t>20 "Z1"</t>
  </si>
  <si>
    <t>19</t>
  </si>
  <si>
    <t>767861011</t>
  </si>
  <si>
    <t>Montáž vnitřních kovových žebříků přímých délky do 5 m kotvených do betonu</t>
  </si>
  <si>
    <t>1075420346</t>
  </si>
  <si>
    <t>Montáž vnitřních kovových žebříků přímých délky přes 2 do 5 m, ukotvených do betonu</t>
  </si>
  <si>
    <t>Viz příloha D.1.1.2.3.4</t>
  </si>
  <si>
    <t>1 "L1"</t>
  </si>
  <si>
    <t>767-R02</t>
  </si>
  <si>
    <t>ocelový žebřík s ochranným košem, vč. povrchové úpravy - žárové zinkování</t>
  </si>
  <si>
    <t>967700056</t>
  </si>
  <si>
    <t>ocelový žebřík s ochranným košem, vč. povrchové úpravy - žárové zinkování
povrchová úprava - pozinkování ponorem dle referenční normy ISO 1461 v min. tloušťce povlaku 85 µm</t>
  </si>
  <si>
    <t>165 "L1"</t>
  </si>
  <si>
    <t>767995114</t>
  </si>
  <si>
    <t>Montáž atypických zámečnických konstrukcí hmotnosti do 50 kg</t>
  </si>
  <si>
    <t>600730327</t>
  </si>
  <si>
    <t>Montáž ostatních atypických zámečnických konstrukcí hmotnosti přes 20 do 50 kg</t>
  </si>
  <si>
    <t xml:space="preserve">Poznámka k souboru cen:_x000D_
1. Určení cen se řídí hmotností jednotlivě montovaného dílu konstrukce._x000D_
</t>
  </si>
  <si>
    <t>22</t>
  </si>
  <si>
    <t>767-R12</t>
  </si>
  <si>
    <t>K1 - kotevní desky 400x400x20 mm se 4 ks kotev prům. R20 délky 0,38 m</t>
  </si>
  <si>
    <t>-1898528597</t>
  </si>
  <si>
    <t>8 "ks" * 28,88 "kg/ks"</t>
  </si>
  <si>
    <t>23</t>
  </si>
  <si>
    <t>767995115</t>
  </si>
  <si>
    <t>Montáž atypických zámečnických konstrukcí hmotnosti do 100 kg</t>
  </si>
  <si>
    <t>1525642460</t>
  </si>
  <si>
    <t>Montáž ostatních atypických zámečnických konstrukcí hmotnosti přes 50 do 100 kg</t>
  </si>
  <si>
    <t>767-R03</t>
  </si>
  <si>
    <t>Pol. P1 - Plošina u vodovodního šoupěte DN 1000, vč. povrchové úpravy - žárové zinkování</t>
  </si>
  <si>
    <t>1501408347</t>
  </si>
  <si>
    <t xml:space="preserve">Poznámka k položce:_x000D_
Předpokládá se postupná montáž_x000D_
</t>
  </si>
  <si>
    <t>Viz příloha D.1.1.2.3.2</t>
  </si>
  <si>
    <t>24 "P1"</t>
  </si>
  <si>
    <t>25</t>
  </si>
  <si>
    <t>998767101</t>
  </si>
  <si>
    <t>Přesun hmot tonážní pro zámečnické konstrukce v objektech v do 6 m</t>
  </si>
  <si>
    <t>786054214</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</si>
  <si>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</si>
  <si>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</si>
  <si>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</si>
  <si>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</si>
  <si>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26</t>
  </si>
  <si>
    <t>776121321</t>
  </si>
  <si>
    <t>Vodou ředitelná penetrace savého podkladu povlakových podlah neředěná</t>
  </si>
  <si>
    <t>-645983942</t>
  </si>
  <si>
    <t>Příprava podkladu penetrace neředěná podlah</t>
  </si>
  <si>
    <t xml:space="preserve">Poznámka k souboru cen:_x000D_
1. V ceně 776 12-1511 zábrana proti vlhkosti jsou započteny i náklady na 2 vrstvy penetrace a zasypání křemičitým pískem._x000D_
2. V cenách 776 14-1111 až 776 14-4111 jsou započteny i náklady na dodání stěrky._x000D_
</t>
  </si>
  <si>
    <t>27</t>
  </si>
  <si>
    <t>998776101</t>
  </si>
  <si>
    <t>Přesun hmot tonážní pro podlahy povlakové v objektech v do 6 m</t>
  </si>
  <si>
    <t>-820049949</t>
  </si>
  <si>
    <t>Přesun hmot pro podlahy povlakové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</si>
  <si>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</si>
  <si>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777</t>
  </si>
  <si>
    <t>Podlahy lité</t>
  </si>
  <si>
    <t>28</t>
  </si>
  <si>
    <t>777111101</t>
  </si>
  <si>
    <t>Zametení podkladu před provedením lité podlahy</t>
  </si>
  <si>
    <t>1272818880</t>
  </si>
  <si>
    <t>Příprava podkladu před provedením litých podlah zametení</t>
  </si>
  <si>
    <t>podlaha_oprava*2</t>
  </si>
  <si>
    <t>29</t>
  </si>
  <si>
    <t>777111111</t>
  </si>
  <si>
    <t>Vysátí podkladu před provedením lité podlahy</t>
  </si>
  <si>
    <t>1500610808</t>
  </si>
  <si>
    <t>Příprava podkladu před provedením litých podlah vysátí</t>
  </si>
  <si>
    <t>30</t>
  </si>
  <si>
    <t>777111121</t>
  </si>
  <si>
    <t>Ruční broušení podkladu před provedením lité podlahy</t>
  </si>
  <si>
    <t>-1812287149</t>
  </si>
  <si>
    <t>Příprava podkladu před provedením litých podlah obroušení ruční ( v místě styku se stěnou, v rozích apod.)</t>
  </si>
  <si>
    <t>"u stěn" 2,5</t>
  </si>
  <si>
    <t>31</t>
  </si>
  <si>
    <t>777111123</t>
  </si>
  <si>
    <t>Strojní broušení podkladu před provedením lité podlahy</t>
  </si>
  <si>
    <t>-475487214</t>
  </si>
  <si>
    <t>Příprava podkladu před provedením litých podlah obroušení strojní</t>
  </si>
  <si>
    <t>777511125</t>
  </si>
  <si>
    <t>Krycí epoxidová stěrka tloušťky přes 2 do 3 mm průmyslové lité podlahy</t>
  </si>
  <si>
    <t>40034820</t>
  </si>
  <si>
    <t>Krycí stěrka průmyslová epoxidová, tloušťky přes 2 do 3 mm</t>
  </si>
  <si>
    <t>33</t>
  </si>
  <si>
    <t>998777101</t>
  </si>
  <si>
    <t>Přesun hmot tonážní pro podlahy lité v objektech v do 6 m</t>
  </si>
  <si>
    <t>-1069519262</t>
  </si>
  <si>
    <t>Přesun hmot pro podlahy lité stanovený z hmotnosti přesunovaného materiálu vodorovná dopravní vzdálenost do 50 m v objektech výšky do 6 m</t>
  </si>
  <si>
    <t>784</t>
  </si>
  <si>
    <t>Dokončovací práce - malby a tapety</t>
  </si>
  <si>
    <t>34</t>
  </si>
  <si>
    <t>784111001</t>
  </si>
  <si>
    <t>Oprášení (ometení ) podkladu v místnostech výšky do 3,80 m</t>
  </si>
  <si>
    <t>-2061872986</t>
  </si>
  <si>
    <t>Oprášení (ometení) podkladu v místnostech výšky do 3,80 m</t>
  </si>
  <si>
    <t>35</t>
  </si>
  <si>
    <t>784121001</t>
  </si>
  <si>
    <t>Oškrabání malby v mísnostech výšky do 3,80 m</t>
  </si>
  <si>
    <t>-180930557</t>
  </si>
  <si>
    <t>Oškrabání malby v místnostech výšky do 3,80 m</t>
  </si>
  <si>
    <t xml:space="preserve">Poznámka k souboru cen:_x000D_
1. Cenami souboru cen se oceňuje jakýkoli počet současně škrabaných vrstev barvy._x000D_
</t>
  </si>
  <si>
    <t>Lokální oškrábání loupajících se míst původní malby</t>
  </si>
  <si>
    <t>výmalba*0,20 "uvažováno 20% plochy"</t>
  </si>
  <si>
    <t>36</t>
  </si>
  <si>
    <t>784171101R</t>
  </si>
  <si>
    <t>Zakrytí vnitřních podlah včetně pozdějšího odkrytí + zakrytí technologie</t>
  </si>
  <si>
    <t>1296521110</t>
  </si>
  <si>
    <t>Zakrytí nemalovaných ploch (materiál ve specifikaci) včetně pozdějšího odkrytí podlah
+ zakrytí technologie</t>
  </si>
  <si>
    <t xml:space="preserve">Poznámka k souboru cen:_x000D_
1. V cenách nejsou započteny náklady na dodávku fólie, tyto se oceňují ve speifikaci.Ztratné lze stanovit ve výši 5%._x000D_
</t>
  </si>
  <si>
    <t>16,4*8 * 1,5</t>
  </si>
  <si>
    <t>37</t>
  </si>
  <si>
    <t>58124844</t>
  </si>
  <si>
    <t>fólie pro malířské potřeby zakrývací tl 25µ 4x5m</t>
  </si>
  <si>
    <t>1526262275</t>
  </si>
  <si>
    <t>17,9*8,3*1,2 "20% na přesahy a ztratné"</t>
  </si>
  <si>
    <t>178,284*1,05 'Přepočtené koeficientem množství</t>
  </si>
  <si>
    <t>38</t>
  </si>
  <si>
    <t>784181101</t>
  </si>
  <si>
    <t>Základní akrylátová jednonásobná bezbarvá penetrace podkladu v místnostech výšky do 3,80 m</t>
  </si>
  <si>
    <t>-1214270302</t>
  </si>
  <si>
    <t>Penetrace podkladu jednonásobná základní akrylátová bezbarvá v místnostech výšky do 3,80 m</t>
  </si>
  <si>
    <t>39</t>
  </si>
  <si>
    <t>784191007</t>
  </si>
  <si>
    <t>Čištění vnitřních ploch podlah po provedení malířských prací</t>
  </si>
  <si>
    <t>857137297</t>
  </si>
  <si>
    <t>Čištění vnitřních ploch hrubý úklid po provedení malířských prací omytím podlah</t>
  </si>
  <si>
    <t>16,4*8</t>
  </si>
  <si>
    <t>40</t>
  </si>
  <si>
    <t>784211101</t>
  </si>
  <si>
    <t>Dvojnásobné bílé malby ze směsí za mokra výborně otěruvzdorných v místnostech výšky do 3,80 m</t>
  </si>
  <si>
    <t>-802369467</t>
  </si>
  <si>
    <t>Malby z malířských směsí otěruvzdorných za mokra dvojnásobné, bílé za mokra otěruvzdorné výborně v místnostech výšky do 3,80 m</t>
  </si>
  <si>
    <t>Viz přílohu D.1.1.2.1.1 a D.1.1.2.1.2</t>
  </si>
  <si>
    <t>Stěny</t>
  </si>
  <si>
    <t>16,4*3,55</t>
  </si>
  <si>
    <t>16,4*3,05</t>
  </si>
  <si>
    <t>2*28,1</t>
  </si>
  <si>
    <t>Strop</t>
  </si>
  <si>
    <t>16,4*(7,45+0,71)</t>
  </si>
  <si>
    <t>SO 02 - Výměna kabelů vyvedení výkonu</t>
  </si>
  <si>
    <t>Rozvaděč RT-RE1</t>
  </si>
  <si>
    <t>-2078734550</t>
  </si>
  <si>
    <t>Poznámka k položce:_x000D_
Podrobná specifikace viz přílohu D.1.2.3 - Technické specifikace SO 02</t>
  </si>
  <si>
    <t>Úprava rozpojovací a jistící skříně RIS</t>
  </si>
  <si>
    <t>352059877</t>
  </si>
  <si>
    <t>02.3.1</t>
  </si>
  <si>
    <t>Celoplastový kabel s hliníkovými jádry 1-AYKY 3x240+120 mm², včetně ukončení, označení štítky (dodávka a montáž)</t>
  </si>
  <si>
    <t>-203744902</t>
  </si>
  <si>
    <t>Celoplastový kabel s hliníkovými jádry 1-AYKY 3x240+120 mm², včetně ukončení, označení štítky a uložení zejména do výkopu, částečně zatažením do chrániček, v kabelovém žlabu a na kabelovém roštu</t>
  </si>
  <si>
    <t>02.3.2</t>
  </si>
  <si>
    <t>Celoplastový kabel s měděným jádrem CYKY 5x2.5 mm², včetně ukončení, označení štítky (dodávka a montáž)</t>
  </si>
  <si>
    <t>2108259892</t>
  </si>
  <si>
    <t>Celoplastový kabel s měděným jádrem CYKY 5x2.5 mm², včetně ukončení, označení štítky a uložení zejména do výkopu</t>
  </si>
  <si>
    <t>02.3.3</t>
  </si>
  <si>
    <t>Celoplastový kabel s měděným jádrem CYKY 12x2.5 mm², včetně ukončení, označení štítky (dodávka a montáž)</t>
  </si>
  <si>
    <t>-1799580889</t>
  </si>
  <si>
    <t>Celoplastový kabel s měděným jádrem CYKY 12x2.5 mm², včetně ukončení, označení štítky a uložení zejména do výkopu a do kabelového žlabu, částečně na kab. roštu</t>
  </si>
  <si>
    <t>02.3.4</t>
  </si>
  <si>
    <t>Připojení kabelů AYKY v rozvaděči na připravené praporce případně na svorky jističe, teplem smrštitelná kabelová koncovka pro čtyřžilové plastové kabely, kabelové oka</t>
  </si>
  <si>
    <t>-1075657712</t>
  </si>
  <si>
    <t>Montážní práce a materiál</t>
  </si>
  <si>
    <t>-850553696</t>
  </si>
  <si>
    <t>Dodavatelská realizační dokumentace</t>
  </si>
  <si>
    <t>-618747067</t>
  </si>
  <si>
    <t>Oživení, uvedení do provozu, zkoušky</t>
  </si>
  <si>
    <t>-883901181</t>
  </si>
  <si>
    <t>1302474587</t>
  </si>
  <si>
    <t>2.8.1</t>
  </si>
  <si>
    <t>Vytýčení trasy vedení SO 02</t>
  </si>
  <si>
    <t>-948590328</t>
  </si>
  <si>
    <t>2.8.2</t>
  </si>
  <si>
    <t>Vytýčení tras stávajících inženýrských sítí</t>
  </si>
  <si>
    <t>1718007696</t>
  </si>
  <si>
    <t>2.8.3</t>
  </si>
  <si>
    <t>Protlak pod komunikací 3x DN 160, délky 8 m, včetně vtažení chrániček HDPE a vstupní a koncové jámy protlaku</t>
  </si>
  <si>
    <t>1526053168</t>
  </si>
  <si>
    <t>2.8.4</t>
  </si>
  <si>
    <t>Protlak pod komunikací 2x DN 110, délky 10 m, včetně vtažení chrániček HDPE a vstupní a koncové jámy protlaku</t>
  </si>
  <si>
    <t>-1379637504</t>
  </si>
  <si>
    <t>2.8.5</t>
  </si>
  <si>
    <t>Výkop a zához nezapažené kabelové rýhy šířky 0,5 m a hloubky 0,85 m  v zemině třídy 3-4, včetně zřízení kabelového lože z písku výšky 20 cm, položení výstražné fólie, hutněný zpětný zásyp 95 % PS</t>
  </si>
  <si>
    <t>16419613</t>
  </si>
  <si>
    <t>2.8.6</t>
  </si>
  <si>
    <t>Řezání asfaltového krytu vozovky, odstranění asfaltového krytu vozovky, odstranění komunikačního zpevnění</t>
  </si>
  <si>
    <t>-993038040</t>
  </si>
  <si>
    <t>2.8.7</t>
  </si>
  <si>
    <t>Výkop a zához nezapažené kabelové rýhy šířky 0,5 m a hloubky 1,2 m</t>
  </si>
  <si>
    <t>-2031179054</t>
  </si>
  <si>
    <t>2.8.8</t>
  </si>
  <si>
    <t>Obnovení povrchu vozovky šíře 0,5 m – komunikační zpevnění Edef 90 Mpa, štěrkodrť frakce 16/32 – 350 mm, obalované kamenivo hrubozrnné - asfaltový koberec podkladní ACP16 – 60 mm, asfaltobeton střednězrnný - asfaltový koberec obrusný ACO11 – 50 mm</t>
  </si>
  <si>
    <t>163808412</t>
  </si>
  <si>
    <t>2.8.9</t>
  </si>
  <si>
    <t>Plastová kabelová HDPE zevně korugovaná chránička D160</t>
  </si>
  <si>
    <t>672613331</t>
  </si>
  <si>
    <t>2.8.10</t>
  </si>
  <si>
    <t>Plastová kabelová HDPE zevně korugovaná chránička D110</t>
  </si>
  <si>
    <t>-1932883611</t>
  </si>
  <si>
    <t>2.8.11</t>
  </si>
  <si>
    <t>Plastová kabelová HDPE dělená chránička D110</t>
  </si>
  <si>
    <t>-912468739</t>
  </si>
  <si>
    <t>2.8.12</t>
  </si>
  <si>
    <t>Zatěsnění chráničky protlaku DN160 proti pronikání nečistot, např. montážním tmelem</t>
  </si>
  <si>
    <t>-488474500</t>
  </si>
  <si>
    <t>2.8.13</t>
  </si>
  <si>
    <t>Zatěsnění chráničky protlaku DN110 proti pronikání nečistot, např. montážním tmelem</t>
  </si>
  <si>
    <t>-963127356</t>
  </si>
  <si>
    <t>2.8.14</t>
  </si>
  <si>
    <t>Výstražná fólie šířky 33 cm</t>
  </si>
  <si>
    <t>-1801125657</t>
  </si>
  <si>
    <t>2.8.15</t>
  </si>
  <si>
    <t>Odklizení přebytečné zeminy, včetně poplatku za uložení výkopku na skládku</t>
  </si>
  <si>
    <t>1342429937</t>
  </si>
  <si>
    <t>2.8.16</t>
  </si>
  <si>
    <t>Odvoz suti, asfaltového krytu vozovky včetně poplatku za uložení na skládku</t>
  </si>
  <si>
    <t>1560432490</t>
  </si>
  <si>
    <t>2.8.17</t>
  </si>
  <si>
    <t>Konečná úprava terénu - ohumusování a osetí, vč. úpravy terénu a dodání travní směsi</t>
  </si>
  <si>
    <t>1362527396</t>
  </si>
  <si>
    <t>2.8.18</t>
  </si>
  <si>
    <t>Geodetické zaměření kabelové trasy SO02 (polohově tak i výškově)</t>
  </si>
  <si>
    <t>-1139286809</t>
  </si>
  <si>
    <t>Demontáže</t>
  </si>
  <si>
    <t>-359504484</t>
  </si>
  <si>
    <t>Ekologická likvidace zdemontovaných zařízení</t>
  </si>
  <si>
    <t>-1495465893</t>
  </si>
  <si>
    <t>Výzisk z prodeje kabelů do kovošrotu</t>
  </si>
  <si>
    <t>-655488041</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</si>
  <si>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</si>
  <si>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</si>
  <si>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</si>
  <si>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</si>
  <si>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</si>
  <si>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</si>
  <si>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</si>
  <si>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</si>
  <si>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</si>
  <si>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01324-R01</t>
  </si>
  <si>
    <t>Realizační dodavatelská dokumentace - stavební část</t>
  </si>
  <si>
    <t>1024</t>
  </si>
  <si>
    <t>1501896728</t>
  </si>
  <si>
    <t>Realizační dodavatelská dokumentace
Zhotovitel v rámci dodávky zpracuje dodavatelskou dokumentaci pro provedení oprav, která bude mimo jiné obsahovat postup a specifikaci oprav, plán kontrol a zkoušek apod.</t>
  </si>
  <si>
    <t>01325-R02</t>
  </si>
  <si>
    <t>Dokumentace skutečného provedení</t>
  </si>
  <si>
    <t>53400685</t>
  </si>
  <si>
    <t>Dokumentace skutečného provedení
Dokumentace skutečného provedení prací k předání díla (výkresy provedených úprav, specifikace provedených prací a použitého materiálu a dílů, protokoly, technické listy, návody apod.). Do dokumentace budou zahrnuty i veškeré nálezové zprávy vypracované v rámci technického nálezu při demontáži a veškeré zprávy a protokoly z měření před demontáží a po montáži a uvedení do provozu.</t>
  </si>
  <si>
    <t>VRN3</t>
  </si>
  <si>
    <t>Zařízení staveniště</t>
  </si>
  <si>
    <t>030001000</t>
  </si>
  <si>
    <t>-1181595439</t>
  </si>
  <si>
    <t>VRN9</t>
  </si>
  <si>
    <t>Ostatní náklady</t>
  </si>
  <si>
    <t>R03</t>
  </si>
  <si>
    <t>Náklady na provedení zkoušek při uvedení MVE do provozu</t>
  </si>
  <si>
    <t>564664841</t>
  </si>
  <si>
    <t>R04</t>
  </si>
  <si>
    <t>Zaškolení obsluhy objednatele</t>
  </si>
  <si>
    <t>1451052604</t>
  </si>
  <si>
    <t>SEZNAM FIGUR</t>
  </si>
  <si>
    <t>Výměra</t>
  </si>
  <si>
    <t xml:space="preserve"> SO 01</t>
  </si>
  <si>
    <t>Použití figury:</t>
  </si>
  <si>
    <t>Bourání železobetonu</t>
  </si>
  <si>
    <t>Nové trubkové zábradlí</t>
  </si>
  <si>
    <t>bour_ZB*2,85</t>
  </si>
  <si>
    <t>řezání stěnovou pilou do ŽB hl. do 200 mm</t>
  </si>
  <si>
    <t>sterka_schody</t>
  </si>
  <si>
    <t>Stěrka na schodech k rozstřikovacím uzávěrům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</si>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</sst>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4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7"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0" fillId="0" borderId="0" xfId="0"/>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3" fillId="0" borderId="0" xfId="0" applyFont="1" applyAlignment="1">
      <alignment horizontal="left" vertical="top" wrapText="1"/>
    </xf>
    <xf numFmtId="0" fontId="44" fillId="0" borderId="1" xfId="0" applyFont="1" applyBorder="1" applyAlignment="1">
      <alignment horizontal="left" vertical="center" wrapText="1"/>
    </xf>
    <xf numFmtId="0" fontId="42" fillId="0" borderId="1" xfId="0" applyFont="1" applyBorder="1" applyAlignment="1">
      <alignment horizontal="center" vertical="center" wrapText="1"/>
    </xf>
    <xf numFmtId="0" fontId="43" fillId="0" borderId="29" xfId="0" applyFont="1" applyBorder="1" applyAlignment="1">
      <alignment horizontal="left" wrapText="1"/>
    </xf>
    <xf numFmtId="0" fontId="42" fillId="0" borderId="1" xfId="0" applyFont="1" applyBorder="1" applyAlignment="1">
      <alignment horizontal="center" vertical="center"/>
    </xf>
    <xf numFmtId="49" fontId="44" fillId="0" borderId="1" xfId="0" applyNumberFormat="1"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left" vertical="center"/>
    </xf>
    <xf numFmtId="0" fontId="43"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tabSelected="1" workbookViewId="0"/>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350"/>
      <c r="AS2" s="350"/>
      <c r="AT2" s="350"/>
      <c r="AU2" s="350"/>
      <c r="AV2" s="350"/>
      <c r="AW2" s="350"/>
      <c r="AX2" s="350"/>
      <c r="AY2" s="350"/>
      <c r="AZ2" s="350"/>
      <c r="BA2" s="350"/>
      <c r="BB2" s="350"/>
      <c r="BC2" s="350"/>
      <c r="BD2" s="350"/>
      <c r="BE2" s="350"/>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61" t="s">
        <v>14</v>
      </c>
      <c r="L5" s="362"/>
      <c r="M5" s="362"/>
      <c r="N5" s="362"/>
      <c r="O5" s="362"/>
      <c r="P5" s="362"/>
      <c r="Q5" s="362"/>
      <c r="R5" s="362"/>
      <c r="S5" s="362"/>
      <c r="T5" s="362"/>
      <c r="U5" s="362"/>
      <c r="V5" s="362"/>
      <c r="W5" s="362"/>
      <c r="X5" s="362"/>
      <c r="Y5" s="362"/>
      <c r="Z5" s="362"/>
      <c r="AA5" s="362"/>
      <c r="AB5" s="362"/>
      <c r="AC5" s="362"/>
      <c r="AD5" s="362"/>
      <c r="AE5" s="362"/>
      <c r="AF5" s="362"/>
      <c r="AG5" s="362"/>
      <c r="AH5" s="362"/>
      <c r="AI5" s="362"/>
      <c r="AJ5" s="362"/>
      <c r="AK5" s="362"/>
      <c r="AL5" s="362"/>
      <c r="AM5" s="362"/>
      <c r="AN5" s="362"/>
      <c r="AO5" s="362"/>
      <c r="AP5" s="24"/>
      <c r="AQ5" s="24"/>
      <c r="AR5" s="22"/>
      <c r="BE5" s="358" t="s">
        <v>15</v>
      </c>
      <c r="BS5" s="19" t="s">
        <v>6</v>
      </c>
    </row>
    <row r="6" spans="1:74" s="1" customFormat="1" ht="36.950000000000003" customHeight="1">
      <c r="B6" s="23"/>
      <c r="C6" s="24"/>
      <c r="D6" s="30" t="s">
        <v>16</v>
      </c>
      <c r="E6" s="24"/>
      <c r="F6" s="24"/>
      <c r="G6" s="24"/>
      <c r="H6" s="24"/>
      <c r="I6" s="24"/>
      <c r="J6" s="24"/>
      <c r="K6" s="363" t="s">
        <v>17</v>
      </c>
      <c r="L6" s="362"/>
      <c r="M6" s="362"/>
      <c r="N6" s="362"/>
      <c r="O6" s="362"/>
      <c r="P6" s="362"/>
      <c r="Q6" s="362"/>
      <c r="R6" s="362"/>
      <c r="S6" s="362"/>
      <c r="T6" s="362"/>
      <c r="U6" s="362"/>
      <c r="V6" s="362"/>
      <c r="W6" s="362"/>
      <c r="X6" s="362"/>
      <c r="Y6" s="362"/>
      <c r="Z6" s="362"/>
      <c r="AA6" s="362"/>
      <c r="AB6" s="362"/>
      <c r="AC6" s="362"/>
      <c r="AD6" s="362"/>
      <c r="AE6" s="362"/>
      <c r="AF6" s="362"/>
      <c r="AG6" s="362"/>
      <c r="AH6" s="362"/>
      <c r="AI6" s="362"/>
      <c r="AJ6" s="362"/>
      <c r="AK6" s="362"/>
      <c r="AL6" s="362"/>
      <c r="AM6" s="362"/>
      <c r="AN6" s="362"/>
      <c r="AO6" s="362"/>
      <c r="AP6" s="24"/>
      <c r="AQ6" s="24"/>
      <c r="AR6" s="22"/>
      <c r="BE6" s="359"/>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59"/>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59"/>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59"/>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59"/>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59"/>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59"/>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59"/>
      <c r="BS13" s="19" t="s">
        <v>6</v>
      </c>
    </row>
    <row r="14" spans="1:74" ht="12.75">
      <c r="B14" s="23"/>
      <c r="C14" s="24"/>
      <c r="D14" s="24"/>
      <c r="E14" s="364" t="s">
        <v>32</v>
      </c>
      <c r="F14" s="365"/>
      <c r="G14" s="365"/>
      <c r="H14" s="365"/>
      <c r="I14" s="365"/>
      <c r="J14" s="365"/>
      <c r="K14" s="365"/>
      <c r="L14" s="365"/>
      <c r="M14" s="365"/>
      <c r="N14" s="365"/>
      <c r="O14" s="365"/>
      <c r="P14" s="365"/>
      <c r="Q14" s="365"/>
      <c r="R14" s="365"/>
      <c r="S14" s="365"/>
      <c r="T14" s="365"/>
      <c r="U14" s="365"/>
      <c r="V14" s="365"/>
      <c r="W14" s="365"/>
      <c r="X14" s="365"/>
      <c r="Y14" s="365"/>
      <c r="Z14" s="365"/>
      <c r="AA14" s="365"/>
      <c r="AB14" s="365"/>
      <c r="AC14" s="365"/>
      <c r="AD14" s="365"/>
      <c r="AE14" s="365"/>
      <c r="AF14" s="365"/>
      <c r="AG14" s="365"/>
      <c r="AH14" s="365"/>
      <c r="AI14" s="365"/>
      <c r="AJ14" s="365"/>
      <c r="AK14" s="31" t="s">
        <v>29</v>
      </c>
      <c r="AL14" s="24"/>
      <c r="AM14" s="24"/>
      <c r="AN14" s="33" t="s">
        <v>32</v>
      </c>
      <c r="AO14" s="24"/>
      <c r="AP14" s="24"/>
      <c r="AQ14" s="24"/>
      <c r="AR14" s="22"/>
      <c r="BE14" s="359"/>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59"/>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34</v>
      </c>
      <c r="AO16" s="24"/>
      <c r="AP16" s="24"/>
      <c r="AQ16" s="24"/>
      <c r="AR16" s="22"/>
      <c r="BE16" s="359"/>
      <c r="BS16" s="19" t="s">
        <v>4</v>
      </c>
    </row>
    <row r="17" spans="1:71" s="1" customFormat="1" ht="18.399999999999999"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36</v>
      </c>
      <c r="AO17" s="24"/>
      <c r="AP17" s="24"/>
      <c r="AQ17" s="24"/>
      <c r="AR17" s="22"/>
      <c r="BE17" s="359"/>
      <c r="BS17" s="19" t="s">
        <v>37</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59"/>
      <c r="BS18" s="19" t="s">
        <v>6</v>
      </c>
    </row>
    <row r="19" spans="1:71" s="1" customFormat="1" ht="12" customHeight="1">
      <c r="B19" s="23"/>
      <c r="C19" s="24"/>
      <c r="D19" s="31"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59"/>
      <c r="BS19" s="19" t="s">
        <v>6</v>
      </c>
    </row>
    <row r="20" spans="1:71" s="1" customFormat="1" ht="18.399999999999999"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59"/>
      <c r="BS20" s="19" t="s">
        <v>37</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59"/>
    </row>
    <row r="22" spans="1:71" s="1" customFormat="1" ht="12" customHeight="1">
      <c r="B22" s="23"/>
      <c r="C22" s="24"/>
      <c r="D22" s="31"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59"/>
    </row>
    <row r="23" spans="1:71" s="1" customFormat="1" ht="55.5" customHeight="1">
      <c r="B23" s="23"/>
      <c r="C23" s="24"/>
      <c r="D23" s="24"/>
      <c r="E23" s="366" t="s">
        <v>41</v>
      </c>
      <c r="F23" s="366"/>
      <c r="G23" s="366"/>
      <c r="H23" s="366"/>
      <c r="I23" s="366"/>
      <c r="J23" s="366"/>
      <c r="K23" s="366"/>
      <c r="L23" s="366"/>
      <c r="M23" s="366"/>
      <c r="N23" s="366"/>
      <c r="O23" s="366"/>
      <c r="P23" s="366"/>
      <c r="Q23" s="366"/>
      <c r="R23" s="366"/>
      <c r="S23" s="366"/>
      <c r="T23" s="366"/>
      <c r="U23" s="366"/>
      <c r="V23" s="366"/>
      <c r="W23" s="366"/>
      <c r="X23" s="366"/>
      <c r="Y23" s="366"/>
      <c r="Z23" s="366"/>
      <c r="AA23" s="366"/>
      <c r="AB23" s="366"/>
      <c r="AC23" s="366"/>
      <c r="AD23" s="366"/>
      <c r="AE23" s="366"/>
      <c r="AF23" s="366"/>
      <c r="AG23" s="366"/>
      <c r="AH23" s="366"/>
      <c r="AI23" s="366"/>
      <c r="AJ23" s="366"/>
      <c r="AK23" s="366"/>
      <c r="AL23" s="366"/>
      <c r="AM23" s="366"/>
      <c r="AN23" s="366"/>
      <c r="AO23" s="24"/>
      <c r="AP23" s="24"/>
      <c r="AQ23" s="24"/>
      <c r="AR23" s="22"/>
      <c r="BE23" s="359"/>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59"/>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59"/>
    </row>
    <row r="26" spans="1:71" s="2" customFormat="1" ht="25.9" customHeight="1">
      <c r="A26" s="36"/>
      <c r="B26" s="37"/>
      <c r="C26" s="38"/>
      <c r="D26" s="39" t="s">
        <v>42</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67">
        <f>ROUND(AG54,2)</f>
        <v>0</v>
      </c>
      <c r="AL26" s="368"/>
      <c r="AM26" s="368"/>
      <c r="AN26" s="368"/>
      <c r="AO26" s="368"/>
      <c r="AP26" s="38"/>
      <c r="AQ26" s="38"/>
      <c r="AR26" s="41"/>
      <c r="BE26" s="359"/>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59"/>
    </row>
    <row r="28" spans="1:71" s="2" customFormat="1" ht="12.75">
      <c r="A28" s="36"/>
      <c r="B28" s="37"/>
      <c r="C28" s="38"/>
      <c r="D28" s="38"/>
      <c r="E28" s="38"/>
      <c r="F28" s="38"/>
      <c r="G28" s="38"/>
      <c r="H28" s="38"/>
      <c r="I28" s="38"/>
      <c r="J28" s="38"/>
      <c r="K28" s="38"/>
      <c r="L28" s="369" t="s">
        <v>43</v>
      </c>
      <c r="M28" s="369"/>
      <c r="N28" s="369"/>
      <c r="O28" s="369"/>
      <c r="P28" s="369"/>
      <c r="Q28" s="38"/>
      <c r="R28" s="38"/>
      <c r="S28" s="38"/>
      <c r="T28" s="38"/>
      <c r="U28" s="38"/>
      <c r="V28" s="38"/>
      <c r="W28" s="369" t="s">
        <v>44</v>
      </c>
      <c r="X28" s="369"/>
      <c r="Y28" s="369"/>
      <c r="Z28" s="369"/>
      <c r="AA28" s="369"/>
      <c r="AB28" s="369"/>
      <c r="AC28" s="369"/>
      <c r="AD28" s="369"/>
      <c r="AE28" s="369"/>
      <c r="AF28" s="38"/>
      <c r="AG28" s="38"/>
      <c r="AH28" s="38"/>
      <c r="AI28" s="38"/>
      <c r="AJ28" s="38"/>
      <c r="AK28" s="369" t="s">
        <v>45</v>
      </c>
      <c r="AL28" s="369"/>
      <c r="AM28" s="369"/>
      <c r="AN28" s="369"/>
      <c r="AO28" s="369"/>
      <c r="AP28" s="38"/>
      <c r="AQ28" s="38"/>
      <c r="AR28" s="41"/>
      <c r="BE28" s="359"/>
    </row>
    <row r="29" spans="1:71" s="3" customFormat="1" ht="14.45" customHeight="1">
      <c r="B29" s="42"/>
      <c r="C29" s="43"/>
      <c r="D29" s="31" t="s">
        <v>46</v>
      </c>
      <c r="E29" s="43"/>
      <c r="F29" s="31" t="s">
        <v>47</v>
      </c>
      <c r="G29" s="43"/>
      <c r="H29" s="43"/>
      <c r="I29" s="43"/>
      <c r="J29" s="43"/>
      <c r="K29" s="43"/>
      <c r="L29" s="353">
        <v>0.21</v>
      </c>
      <c r="M29" s="352"/>
      <c r="N29" s="352"/>
      <c r="O29" s="352"/>
      <c r="P29" s="352"/>
      <c r="Q29" s="43"/>
      <c r="R29" s="43"/>
      <c r="S29" s="43"/>
      <c r="T29" s="43"/>
      <c r="U29" s="43"/>
      <c r="V29" s="43"/>
      <c r="W29" s="351">
        <f>ROUND(AZ54, 2)</f>
        <v>0</v>
      </c>
      <c r="X29" s="352"/>
      <c r="Y29" s="352"/>
      <c r="Z29" s="352"/>
      <c r="AA29" s="352"/>
      <c r="AB29" s="352"/>
      <c r="AC29" s="352"/>
      <c r="AD29" s="352"/>
      <c r="AE29" s="352"/>
      <c r="AF29" s="43"/>
      <c r="AG29" s="43"/>
      <c r="AH29" s="43"/>
      <c r="AI29" s="43"/>
      <c r="AJ29" s="43"/>
      <c r="AK29" s="351">
        <f>ROUND(AV54, 2)</f>
        <v>0</v>
      </c>
      <c r="AL29" s="352"/>
      <c r="AM29" s="352"/>
      <c r="AN29" s="352"/>
      <c r="AO29" s="352"/>
      <c r="AP29" s="43"/>
      <c r="AQ29" s="43"/>
      <c r="AR29" s="44"/>
      <c r="BE29" s="360"/>
    </row>
    <row r="30" spans="1:71" s="3" customFormat="1" ht="14.45" customHeight="1">
      <c r="B30" s="42"/>
      <c r="C30" s="43"/>
      <c r="D30" s="43"/>
      <c r="E30" s="43"/>
      <c r="F30" s="31" t="s">
        <v>48</v>
      </c>
      <c r="G30" s="43"/>
      <c r="H30" s="43"/>
      <c r="I30" s="43"/>
      <c r="J30" s="43"/>
      <c r="K30" s="43"/>
      <c r="L30" s="353">
        <v>0.15</v>
      </c>
      <c r="M30" s="352"/>
      <c r="N30" s="352"/>
      <c r="O30" s="352"/>
      <c r="P30" s="352"/>
      <c r="Q30" s="43"/>
      <c r="R30" s="43"/>
      <c r="S30" s="43"/>
      <c r="T30" s="43"/>
      <c r="U30" s="43"/>
      <c r="V30" s="43"/>
      <c r="W30" s="351">
        <f>ROUND(BA54, 2)</f>
        <v>0</v>
      </c>
      <c r="X30" s="352"/>
      <c r="Y30" s="352"/>
      <c r="Z30" s="352"/>
      <c r="AA30" s="352"/>
      <c r="AB30" s="352"/>
      <c r="AC30" s="352"/>
      <c r="AD30" s="352"/>
      <c r="AE30" s="352"/>
      <c r="AF30" s="43"/>
      <c r="AG30" s="43"/>
      <c r="AH30" s="43"/>
      <c r="AI30" s="43"/>
      <c r="AJ30" s="43"/>
      <c r="AK30" s="351">
        <f>ROUND(AW54, 2)</f>
        <v>0</v>
      </c>
      <c r="AL30" s="352"/>
      <c r="AM30" s="352"/>
      <c r="AN30" s="352"/>
      <c r="AO30" s="352"/>
      <c r="AP30" s="43"/>
      <c r="AQ30" s="43"/>
      <c r="AR30" s="44"/>
      <c r="BE30" s="360"/>
    </row>
    <row r="31" spans="1:71" s="3" customFormat="1" ht="14.45" hidden="1" customHeight="1">
      <c r="B31" s="42"/>
      <c r="C31" s="43"/>
      <c r="D31" s="43"/>
      <c r="E31" s="43"/>
      <c r="F31" s="31" t="s">
        <v>49</v>
      </c>
      <c r="G31" s="43"/>
      <c r="H31" s="43"/>
      <c r="I31" s="43"/>
      <c r="J31" s="43"/>
      <c r="K31" s="43"/>
      <c r="L31" s="353">
        <v>0.21</v>
      </c>
      <c r="M31" s="352"/>
      <c r="N31" s="352"/>
      <c r="O31" s="352"/>
      <c r="P31" s="352"/>
      <c r="Q31" s="43"/>
      <c r="R31" s="43"/>
      <c r="S31" s="43"/>
      <c r="T31" s="43"/>
      <c r="U31" s="43"/>
      <c r="V31" s="43"/>
      <c r="W31" s="351">
        <f>ROUND(BB54, 2)</f>
        <v>0</v>
      </c>
      <c r="X31" s="352"/>
      <c r="Y31" s="352"/>
      <c r="Z31" s="352"/>
      <c r="AA31" s="352"/>
      <c r="AB31" s="352"/>
      <c r="AC31" s="352"/>
      <c r="AD31" s="352"/>
      <c r="AE31" s="352"/>
      <c r="AF31" s="43"/>
      <c r="AG31" s="43"/>
      <c r="AH31" s="43"/>
      <c r="AI31" s="43"/>
      <c r="AJ31" s="43"/>
      <c r="AK31" s="351">
        <v>0</v>
      </c>
      <c r="AL31" s="352"/>
      <c r="AM31" s="352"/>
      <c r="AN31" s="352"/>
      <c r="AO31" s="352"/>
      <c r="AP31" s="43"/>
      <c r="AQ31" s="43"/>
      <c r="AR31" s="44"/>
      <c r="BE31" s="360"/>
    </row>
    <row r="32" spans="1:71" s="3" customFormat="1" ht="14.45" hidden="1" customHeight="1">
      <c r="B32" s="42"/>
      <c r="C32" s="43"/>
      <c r="D32" s="43"/>
      <c r="E32" s="43"/>
      <c r="F32" s="31" t="s">
        <v>50</v>
      </c>
      <c r="G32" s="43"/>
      <c r="H32" s="43"/>
      <c r="I32" s="43"/>
      <c r="J32" s="43"/>
      <c r="K32" s="43"/>
      <c r="L32" s="353">
        <v>0.15</v>
      </c>
      <c r="M32" s="352"/>
      <c r="N32" s="352"/>
      <c r="O32" s="352"/>
      <c r="P32" s="352"/>
      <c r="Q32" s="43"/>
      <c r="R32" s="43"/>
      <c r="S32" s="43"/>
      <c r="T32" s="43"/>
      <c r="U32" s="43"/>
      <c r="V32" s="43"/>
      <c r="W32" s="351">
        <f>ROUND(BC54, 2)</f>
        <v>0</v>
      </c>
      <c r="X32" s="352"/>
      <c r="Y32" s="352"/>
      <c r="Z32" s="352"/>
      <c r="AA32" s="352"/>
      <c r="AB32" s="352"/>
      <c r="AC32" s="352"/>
      <c r="AD32" s="352"/>
      <c r="AE32" s="352"/>
      <c r="AF32" s="43"/>
      <c r="AG32" s="43"/>
      <c r="AH32" s="43"/>
      <c r="AI32" s="43"/>
      <c r="AJ32" s="43"/>
      <c r="AK32" s="351">
        <v>0</v>
      </c>
      <c r="AL32" s="352"/>
      <c r="AM32" s="352"/>
      <c r="AN32" s="352"/>
      <c r="AO32" s="352"/>
      <c r="AP32" s="43"/>
      <c r="AQ32" s="43"/>
      <c r="AR32" s="44"/>
      <c r="BE32" s="360"/>
    </row>
    <row r="33" spans="1:57" s="3" customFormat="1" ht="14.45" hidden="1" customHeight="1">
      <c r="B33" s="42"/>
      <c r="C33" s="43"/>
      <c r="D33" s="43"/>
      <c r="E33" s="43"/>
      <c r="F33" s="31" t="s">
        <v>51</v>
      </c>
      <c r="G33" s="43"/>
      <c r="H33" s="43"/>
      <c r="I33" s="43"/>
      <c r="J33" s="43"/>
      <c r="K33" s="43"/>
      <c r="L33" s="353">
        <v>0</v>
      </c>
      <c r="M33" s="352"/>
      <c r="N33" s="352"/>
      <c r="O33" s="352"/>
      <c r="P33" s="352"/>
      <c r="Q33" s="43"/>
      <c r="R33" s="43"/>
      <c r="S33" s="43"/>
      <c r="T33" s="43"/>
      <c r="U33" s="43"/>
      <c r="V33" s="43"/>
      <c r="W33" s="351">
        <f>ROUND(BD54, 2)</f>
        <v>0</v>
      </c>
      <c r="X33" s="352"/>
      <c r="Y33" s="352"/>
      <c r="Z33" s="352"/>
      <c r="AA33" s="352"/>
      <c r="AB33" s="352"/>
      <c r="AC33" s="352"/>
      <c r="AD33" s="352"/>
      <c r="AE33" s="352"/>
      <c r="AF33" s="43"/>
      <c r="AG33" s="43"/>
      <c r="AH33" s="43"/>
      <c r="AI33" s="43"/>
      <c r="AJ33" s="43"/>
      <c r="AK33" s="351">
        <v>0</v>
      </c>
      <c r="AL33" s="352"/>
      <c r="AM33" s="352"/>
      <c r="AN33" s="352"/>
      <c r="AO33" s="352"/>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52</v>
      </c>
      <c r="E35" s="47"/>
      <c r="F35" s="47"/>
      <c r="G35" s="47"/>
      <c r="H35" s="47"/>
      <c r="I35" s="47"/>
      <c r="J35" s="47"/>
      <c r="K35" s="47"/>
      <c r="L35" s="47"/>
      <c r="M35" s="47"/>
      <c r="N35" s="47"/>
      <c r="O35" s="47"/>
      <c r="P35" s="47"/>
      <c r="Q35" s="47"/>
      <c r="R35" s="47"/>
      <c r="S35" s="47"/>
      <c r="T35" s="48" t="s">
        <v>53</v>
      </c>
      <c r="U35" s="47"/>
      <c r="V35" s="47"/>
      <c r="W35" s="47"/>
      <c r="X35" s="357" t="s">
        <v>54</v>
      </c>
      <c r="Y35" s="355"/>
      <c r="Z35" s="355"/>
      <c r="AA35" s="355"/>
      <c r="AB35" s="355"/>
      <c r="AC35" s="47"/>
      <c r="AD35" s="47"/>
      <c r="AE35" s="47"/>
      <c r="AF35" s="47"/>
      <c r="AG35" s="47"/>
      <c r="AH35" s="47"/>
      <c r="AI35" s="47"/>
      <c r="AJ35" s="47"/>
      <c r="AK35" s="354">
        <f>SUM(AK26:AK33)</f>
        <v>0</v>
      </c>
      <c r="AL35" s="355"/>
      <c r="AM35" s="355"/>
      <c r="AN35" s="355"/>
      <c r="AO35" s="356"/>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020118A</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79" t="str">
        <f>K6</f>
        <v>MVE Lučina - rekonstrukce technologie</v>
      </c>
      <c r="M45" s="380"/>
      <c r="N45" s="380"/>
      <c r="O45" s="380"/>
      <c r="P45" s="380"/>
      <c r="Q45" s="380"/>
      <c r="R45" s="380"/>
      <c r="S45" s="380"/>
      <c r="T45" s="380"/>
      <c r="U45" s="380"/>
      <c r="V45" s="380"/>
      <c r="W45" s="380"/>
      <c r="X45" s="380"/>
      <c r="Y45" s="380"/>
      <c r="Z45" s="380"/>
      <c r="AA45" s="380"/>
      <c r="AB45" s="380"/>
      <c r="AC45" s="380"/>
      <c r="AD45" s="380"/>
      <c r="AE45" s="380"/>
      <c r="AF45" s="380"/>
      <c r="AG45" s="380"/>
      <c r="AH45" s="380"/>
      <c r="AI45" s="380"/>
      <c r="AJ45" s="380"/>
      <c r="AK45" s="380"/>
      <c r="AL45" s="380"/>
      <c r="AM45" s="380"/>
      <c r="AN45" s="380"/>
      <c r="AO45" s="380"/>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VD Lučina na řece Mže (ř. km 96,35)</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81" t="str">
        <f>IF(AN8= "","",AN8)</f>
        <v>18. 6. 2021</v>
      </c>
      <c r="AN47" s="381"/>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Povodí Vltavy, státní podnik</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82" t="str">
        <f>IF(E17="","",E17)</f>
        <v>AQUATIS a. s.</v>
      </c>
      <c r="AN49" s="383"/>
      <c r="AO49" s="383"/>
      <c r="AP49" s="383"/>
      <c r="AQ49" s="38"/>
      <c r="AR49" s="41"/>
      <c r="AS49" s="384" t="s">
        <v>56</v>
      </c>
      <c r="AT49" s="385"/>
      <c r="AU49" s="62"/>
      <c r="AV49" s="62"/>
      <c r="AW49" s="62"/>
      <c r="AX49" s="62"/>
      <c r="AY49" s="62"/>
      <c r="AZ49" s="62"/>
      <c r="BA49" s="62"/>
      <c r="BB49" s="62"/>
      <c r="BC49" s="62"/>
      <c r="BD49" s="63"/>
      <c r="BE49" s="36"/>
    </row>
    <row r="50" spans="1:91" s="2" customFormat="1" ht="15.2"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38</v>
      </c>
      <c r="AJ50" s="38"/>
      <c r="AK50" s="38"/>
      <c r="AL50" s="38"/>
      <c r="AM50" s="382" t="str">
        <f>IF(E20="","",E20)</f>
        <v xml:space="preserve"> </v>
      </c>
      <c r="AN50" s="383"/>
      <c r="AO50" s="383"/>
      <c r="AP50" s="383"/>
      <c r="AQ50" s="38"/>
      <c r="AR50" s="41"/>
      <c r="AS50" s="386"/>
      <c r="AT50" s="387"/>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88"/>
      <c r="AT51" s="389"/>
      <c r="AU51" s="66"/>
      <c r="AV51" s="66"/>
      <c r="AW51" s="66"/>
      <c r="AX51" s="66"/>
      <c r="AY51" s="66"/>
      <c r="AZ51" s="66"/>
      <c r="BA51" s="66"/>
      <c r="BB51" s="66"/>
      <c r="BC51" s="66"/>
      <c r="BD51" s="67"/>
      <c r="BE51" s="36"/>
    </row>
    <row r="52" spans="1:91" s="2" customFormat="1" ht="29.25" customHeight="1">
      <c r="A52" s="36"/>
      <c r="B52" s="37"/>
      <c r="C52" s="373" t="s">
        <v>57</v>
      </c>
      <c r="D52" s="374"/>
      <c r="E52" s="374"/>
      <c r="F52" s="374"/>
      <c r="G52" s="374"/>
      <c r="H52" s="68"/>
      <c r="I52" s="376" t="s">
        <v>58</v>
      </c>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5" t="s">
        <v>59</v>
      </c>
      <c r="AH52" s="374"/>
      <c r="AI52" s="374"/>
      <c r="AJ52" s="374"/>
      <c r="AK52" s="374"/>
      <c r="AL52" s="374"/>
      <c r="AM52" s="374"/>
      <c r="AN52" s="376" t="s">
        <v>60</v>
      </c>
      <c r="AO52" s="374"/>
      <c r="AP52" s="374"/>
      <c r="AQ52" s="69" t="s">
        <v>61</v>
      </c>
      <c r="AR52" s="41"/>
      <c r="AS52" s="70" t="s">
        <v>62</v>
      </c>
      <c r="AT52" s="71" t="s">
        <v>63</v>
      </c>
      <c r="AU52" s="71" t="s">
        <v>64</v>
      </c>
      <c r="AV52" s="71" t="s">
        <v>65</v>
      </c>
      <c r="AW52" s="71" t="s">
        <v>66</v>
      </c>
      <c r="AX52" s="71" t="s">
        <v>67</v>
      </c>
      <c r="AY52" s="71" t="s">
        <v>68</v>
      </c>
      <c r="AZ52" s="71" t="s">
        <v>69</v>
      </c>
      <c r="BA52" s="71" t="s">
        <v>70</v>
      </c>
      <c r="BB52" s="71" t="s">
        <v>71</v>
      </c>
      <c r="BC52" s="71" t="s">
        <v>72</v>
      </c>
      <c r="BD52" s="72" t="s">
        <v>73</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74</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77">
        <f>ROUND(SUM(AG55:AG59),2)</f>
        <v>0</v>
      </c>
      <c r="AH54" s="377"/>
      <c r="AI54" s="377"/>
      <c r="AJ54" s="377"/>
      <c r="AK54" s="377"/>
      <c r="AL54" s="377"/>
      <c r="AM54" s="377"/>
      <c r="AN54" s="378">
        <f t="shared" ref="AN54:AN59" si="0">SUM(AG54,AT54)</f>
        <v>0</v>
      </c>
      <c r="AO54" s="378"/>
      <c r="AP54" s="378"/>
      <c r="AQ54" s="80" t="s">
        <v>19</v>
      </c>
      <c r="AR54" s="81"/>
      <c r="AS54" s="82">
        <f>ROUND(SUM(AS55:AS59),2)</f>
        <v>0</v>
      </c>
      <c r="AT54" s="83">
        <f t="shared" ref="AT54:AT59" si="1">ROUND(SUM(AV54:AW54),2)</f>
        <v>0</v>
      </c>
      <c r="AU54" s="84">
        <f>ROUND(SUM(AU55:AU59),5)</f>
        <v>0</v>
      </c>
      <c r="AV54" s="83">
        <f>ROUND(AZ54*L29,2)</f>
        <v>0</v>
      </c>
      <c r="AW54" s="83">
        <f>ROUND(BA54*L30,2)</f>
        <v>0</v>
      </c>
      <c r="AX54" s="83">
        <f>ROUND(BB54*L29,2)</f>
        <v>0</v>
      </c>
      <c r="AY54" s="83">
        <f>ROUND(BC54*L30,2)</f>
        <v>0</v>
      </c>
      <c r="AZ54" s="83">
        <f>ROUND(SUM(AZ55:AZ59),2)</f>
        <v>0</v>
      </c>
      <c r="BA54" s="83">
        <f>ROUND(SUM(BA55:BA59),2)</f>
        <v>0</v>
      </c>
      <c r="BB54" s="83">
        <f>ROUND(SUM(BB55:BB59),2)</f>
        <v>0</v>
      </c>
      <c r="BC54" s="83">
        <f>ROUND(SUM(BC55:BC59),2)</f>
        <v>0</v>
      </c>
      <c r="BD54" s="85">
        <f>ROUND(SUM(BD55:BD59),2)</f>
        <v>0</v>
      </c>
      <c r="BS54" s="86" t="s">
        <v>75</v>
      </c>
      <c r="BT54" s="86" t="s">
        <v>76</v>
      </c>
      <c r="BU54" s="87" t="s">
        <v>77</v>
      </c>
      <c r="BV54" s="86" t="s">
        <v>78</v>
      </c>
      <c r="BW54" s="86" t="s">
        <v>5</v>
      </c>
      <c r="BX54" s="86" t="s">
        <v>79</v>
      </c>
      <c r="CL54" s="86" t="s">
        <v>19</v>
      </c>
    </row>
    <row r="55" spans="1:91" s="7" customFormat="1" ht="16.5" customHeight="1">
      <c r="A55" s="88" t="s">
        <v>80</v>
      </c>
      <c r="B55" s="89"/>
      <c r="C55" s="90"/>
      <c r="D55" s="372" t="s">
        <v>81</v>
      </c>
      <c r="E55" s="372"/>
      <c r="F55" s="372"/>
      <c r="G55" s="372"/>
      <c r="H55" s="372"/>
      <c r="I55" s="91"/>
      <c r="J55" s="372" t="s">
        <v>82</v>
      </c>
      <c r="K55" s="372"/>
      <c r="L55" s="372"/>
      <c r="M55" s="372"/>
      <c r="N55" s="372"/>
      <c r="O55" s="372"/>
      <c r="P55" s="372"/>
      <c r="Q55" s="372"/>
      <c r="R55" s="372"/>
      <c r="S55" s="372"/>
      <c r="T55" s="372"/>
      <c r="U55" s="372"/>
      <c r="V55" s="372"/>
      <c r="W55" s="372"/>
      <c r="X55" s="372"/>
      <c r="Y55" s="372"/>
      <c r="Z55" s="372"/>
      <c r="AA55" s="372"/>
      <c r="AB55" s="372"/>
      <c r="AC55" s="372"/>
      <c r="AD55" s="372"/>
      <c r="AE55" s="372"/>
      <c r="AF55" s="372"/>
      <c r="AG55" s="370">
        <f>'PS 01 - Technologická čás...'!J30</f>
        <v>0</v>
      </c>
      <c r="AH55" s="371"/>
      <c r="AI55" s="371"/>
      <c r="AJ55" s="371"/>
      <c r="AK55" s="371"/>
      <c r="AL55" s="371"/>
      <c r="AM55" s="371"/>
      <c r="AN55" s="370">
        <f t="shared" si="0"/>
        <v>0</v>
      </c>
      <c r="AO55" s="371"/>
      <c r="AP55" s="371"/>
      <c r="AQ55" s="92" t="s">
        <v>83</v>
      </c>
      <c r="AR55" s="93"/>
      <c r="AS55" s="94">
        <v>0</v>
      </c>
      <c r="AT55" s="95">
        <f t="shared" si="1"/>
        <v>0</v>
      </c>
      <c r="AU55" s="96">
        <f>'PS 01 - Technologická čás...'!P92</f>
        <v>0</v>
      </c>
      <c r="AV55" s="95">
        <f>'PS 01 - Technologická čás...'!J33</f>
        <v>0</v>
      </c>
      <c r="AW55" s="95">
        <f>'PS 01 - Technologická čás...'!J34</f>
        <v>0</v>
      </c>
      <c r="AX55" s="95">
        <f>'PS 01 - Technologická čás...'!J35</f>
        <v>0</v>
      </c>
      <c r="AY55" s="95">
        <f>'PS 01 - Technologická čás...'!J36</f>
        <v>0</v>
      </c>
      <c r="AZ55" s="95">
        <f>'PS 01 - Technologická čás...'!F33</f>
        <v>0</v>
      </c>
      <c r="BA55" s="95">
        <f>'PS 01 - Technologická čás...'!F34</f>
        <v>0</v>
      </c>
      <c r="BB55" s="95">
        <f>'PS 01 - Technologická čás...'!F35</f>
        <v>0</v>
      </c>
      <c r="BC55" s="95">
        <f>'PS 01 - Technologická čás...'!F36</f>
        <v>0</v>
      </c>
      <c r="BD55" s="97">
        <f>'PS 01 - Technologická čás...'!F37</f>
        <v>0</v>
      </c>
      <c r="BT55" s="98" t="s">
        <v>84</v>
      </c>
      <c r="BV55" s="98" t="s">
        <v>78</v>
      </c>
      <c r="BW55" s="98" t="s">
        <v>85</v>
      </c>
      <c r="BX55" s="98" t="s">
        <v>5</v>
      </c>
      <c r="CL55" s="98" t="s">
        <v>19</v>
      </c>
      <c r="CM55" s="98" t="s">
        <v>86</v>
      </c>
    </row>
    <row r="56" spans="1:91" s="7" customFormat="1" ht="16.5" customHeight="1">
      <c r="A56" s="88" t="s">
        <v>80</v>
      </c>
      <c r="B56" s="89"/>
      <c r="C56" s="90"/>
      <c r="D56" s="372" t="s">
        <v>87</v>
      </c>
      <c r="E56" s="372"/>
      <c r="F56" s="372"/>
      <c r="G56" s="372"/>
      <c r="H56" s="372"/>
      <c r="I56" s="91"/>
      <c r="J56" s="372" t="s">
        <v>88</v>
      </c>
      <c r="K56" s="372"/>
      <c r="L56" s="372"/>
      <c r="M56" s="372"/>
      <c r="N56" s="372"/>
      <c r="O56" s="372"/>
      <c r="P56" s="372"/>
      <c r="Q56" s="372"/>
      <c r="R56" s="372"/>
      <c r="S56" s="372"/>
      <c r="T56" s="372"/>
      <c r="U56" s="372"/>
      <c r="V56" s="372"/>
      <c r="W56" s="372"/>
      <c r="X56" s="372"/>
      <c r="Y56" s="372"/>
      <c r="Z56" s="372"/>
      <c r="AA56" s="372"/>
      <c r="AB56" s="372"/>
      <c r="AC56" s="372"/>
      <c r="AD56" s="372"/>
      <c r="AE56" s="372"/>
      <c r="AF56" s="372"/>
      <c r="AG56" s="370">
        <f>'PS 02 - Technologická čás...'!J30</f>
        <v>0</v>
      </c>
      <c r="AH56" s="371"/>
      <c r="AI56" s="371"/>
      <c r="AJ56" s="371"/>
      <c r="AK56" s="371"/>
      <c r="AL56" s="371"/>
      <c r="AM56" s="371"/>
      <c r="AN56" s="370">
        <f t="shared" si="0"/>
        <v>0</v>
      </c>
      <c r="AO56" s="371"/>
      <c r="AP56" s="371"/>
      <c r="AQ56" s="92" t="s">
        <v>83</v>
      </c>
      <c r="AR56" s="93"/>
      <c r="AS56" s="94">
        <v>0</v>
      </c>
      <c r="AT56" s="95">
        <f t="shared" si="1"/>
        <v>0</v>
      </c>
      <c r="AU56" s="96">
        <f>'PS 02 - Technologická čás...'!P81</f>
        <v>0</v>
      </c>
      <c r="AV56" s="95">
        <f>'PS 02 - Technologická čás...'!J33</f>
        <v>0</v>
      </c>
      <c r="AW56" s="95">
        <f>'PS 02 - Technologická čás...'!J34</f>
        <v>0</v>
      </c>
      <c r="AX56" s="95">
        <f>'PS 02 - Technologická čás...'!J35</f>
        <v>0</v>
      </c>
      <c r="AY56" s="95">
        <f>'PS 02 - Technologická čás...'!J36</f>
        <v>0</v>
      </c>
      <c r="AZ56" s="95">
        <f>'PS 02 - Technologická čás...'!F33</f>
        <v>0</v>
      </c>
      <c r="BA56" s="95">
        <f>'PS 02 - Technologická čás...'!F34</f>
        <v>0</v>
      </c>
      <c r="BB56" s="95">
        <f>'PS 02 - Technologická čás...'!F35</f>
        <v>0</v>
      </c>
      <c r="BC56" s="95">
        <f>'PS 02 - Technologická čás...'!F36</f>
        <v>0</v>
      </c>
      <c r="BD56" s="97">
        <f>'PS 02 - Technologická čás...'!F37</f>
        <v>0</v>
      </c>
      <c r="BT56" s="98" t="s">
        <v>84</v>
      </c>
      <c r="BV56" s="98" t="s">
        <v>78</v>
      </c>
      <c r="BW56" s="98" t="s">
        <v>89</v>
      </c>
      <c r="BX56" s="98" t="s">
        <v>5</v>
      </c>
      <c r="CL56" s="98" t="s">
        <v>19</v>
      </c>
      <c r="CM56" s="98" t="s">
        <v>86</v>
      </c>
    </row>
    <row r="57" spans="1:91" s="7" customFormat="1" ht="16.5" customHeight="1">
      <c r="A57" s="88" t="s">
        <v>80</v>
      </c>
      <c r="B57" s="89"/>
      <c r="C57" s="90"/>
      <c r="D57" s="372" t="s">
        <v>90</v>
      </c>
      <c r="E57" s="372"/>
      <c r="F57" s="372"/>
      <c r="G57" s="372"/>
      <c r="H57" s="372"/>
      <c r="I57" s="91"/>
      <c r="J57" s="372" t="s">
        <v>91</v>
      </c>
      <c r="K57" s="372"/>
      <c r="L57" s="372"/>
      <c r="M57" s="372"/>
      <c r="N57" s="372"/>
      <c r="O57" s="372"/>
      <c r="P57" s="372"/>
      <c r="Q57" s="372"/>
      <c r="R57" s="372"/>
      <c r="S57" s="372"/>
      <c r="T57" s="372"/>
      <c r="U57" s="372"/>
      <c r="V57" s="372"/>
      <c r="W57" s="372"/>
      <c r="X57" s="372"/>
      <c r="Y57" s="372"/>
      <c r="Z57" s="372"/>
      <c r="AA57" s="372"/>
      <c r="AB57" s="372"/>
      <c r="AC57" s="372"/>
      <c r="AD57" s="372"/>
      <c r="AE57" s="372"/>
      <c r="AF57" s="372"/>
      <c r="AG57" s="370">
        <f>'SO 01 - Úpravy MVE'!J30</f>
        <v>0</v>
      </c>
      <c r="AH57" s="371"/>
      <c r="AI57" s="371"/>
      <c r="AJ57" s="371"/>
      <c r="AK57" s="371"/>
      <c r="AL57" s="371"/>
      <c r="AM57" s="371"/>
      <c r="AN57" s="370">
        <f t="shared" si="0"/>
        <v>0</v>
      </c>
      <c r="AO57" s="371"/>
      <c r="AP57" s="371"/>
      <c r="AQ57" s="92" t="s">
        <v>92</v>
      </c>
      <c r="AR57" s="93"/>
      <c r="AS57" s="94">
        <v>0</v>
      </c>
      <c r="AT57" s="95">
        <f t="shared" si="1"/>
        <v>0</v>
      </c>
      <c r="AU57" s="96">
        <f>'SO 01 - Úpravy MVE'!P90</f>
        <v>0</v>
      </c>
      <c r="AV57" s="95">
        <f>'SO 01 - Úpravy MVE'!J33</f>
        <v>0</v>
      </c>
      <c r="AW57" s="95">
        <f>'SO 01 - Úpravy MVE'!J34</f>
        <v>0</v>
      </c>
      <c r="AX57" s="95">
        <f>'SO 01 - Úpravy MVE'!J35</f>
        <v>0</v>
      </c>
      <c r="AY57" s="95">
        <f>'SO 01 - Úpravy MVE'!J36</f>
        <v>0</v>
      </c>
      <c r="AZ57" s="95">
        <f>'SO 01 - Úpravy MVE'!F33</f>
        <v>0</v>
      </c>
      <c r="BA57" s="95">
        <f>'SO 01 - Úpravy MVE'!F34</f>
        <v>0</v>
      </c>
      <c r="BB57" s="95">
        <f>'SO 01 - Úpravy MVE'!F35</f>
        <v>0</v>
      </c>
      <c r="BC57" s="95">
        <f>'SO 01 - Úpravy MVE'!F36</f>
        <v>0</v>
      </c>
      <c r="BD57" s="97">
        <f>'SO 01 - Úpravy MVE'!F37</f>
        <v>0</v>
      </c>
      <c r="BT57" s="98" t="s">
        <v>84</v>
      </c>
      <c r="BV57" s="98" t="s">
        <v>78</v>
      </c>
      <c r="BW57" s="98" t="s">
        <v>93</v>
      </c>
      <c r="BX57" s="98" t="s">
        <v>5</v>
      </c>
      <c r="CL57" s="98" t="s">
        <v>19</v>
      </c>
      <c r="CM57" s="98" t="s">
        <v>86</v>
      </c>
    </row>
    <row r="58" spans="1:91" s="7" customFormat="1" ht="16.5" customHeight="1">
      <c r="A58" s="88" t="s">
        <v>80</v>
      </c>
      <c r="B58" s="89"/>
      <c r="C58" s="90"/>
      <c r="D58" s="372" t="s">
        <v>94</v>
      </c>
      <c r="E58" s="372"/>
      <c r="F58" s="372"/>
      <c r="G58" s="372"/>
      <c r="H58" s="372"/>
      <c r="I58" s="91"/>
      <c r="J58" s="372" t="s">
        <v>95</v>
      </c>
      <c r="K58" s="372"/>
      <c r="L58" s="372"/>
      <c r="M58" s="372"/>
      <c r="N58" s="372"/>
      <c r="O58" s="372"/>
      <c r="P58" s="372"/>
      <c r="Q58" s="372"/>
      <c r="R58" s="372"/>
      <c r="S58" s="372"/>
      <c r="T58" s="372"/>
      <c r="U58" s="372"/>
      <c r="V58" s="372"/>
      <c r="W58" s="372"/>
      <c r="X58" s="372"/>
      <c r="Y58" s="372"/>
      <c r="Z58" s="372"/>
      <c r="AA58" s="372"/>
      <c r="AB58" s="372"/>
      <c r="AC58" s="372"/>
      <c r="AD58" s="372"/>
      <c r="AE58" s="372"/>
      <c r="AF58" s="372"/>
      <c r="AG58" s="370">
        <f>'SO 02 - Výměna kabelů vyv...'!J30</f>
        <v>0</v>
      </c>
      <c r="AH58" s="371"/>
      <c r="AI58" s="371"/>
      <c r="AJ58" s="371"/>
      <c r="AK58" s="371"/>
      <c r="AL58" s="371"/>
      <c r="AM58" s="371"/>
      <c r="AN58" s="370">
        <f t="shared" si="0"/>
        <v>0</v>
      </c>
      <c r="AO58" s="371"/>
      <c r="AP58" s="371"/>
      <c r="AQ58" s="92" t="s">
        <v>92</v>
      </c>
      <c r="AR58" s="93"/>
      <c r="AS58" s="94">
        <v>0</v>
      </c>
      <c r="AT58" s="95">
        <f t="shared" si="1"/>
        <v>0</v>
      </c>
      <c r="AU58" s="96">
        <f>'SO 02 - Výměna kabelů vyv...'!P81</f>
        <v>0</v>
      </c>
      <c r="AV58" s="95">
        <f>'SO 02 - Výměna kabelů vyv...'!J33</f>
        <v>0</v>
      </c>
      <c r="AW58" s="95">
        <f>'SO 02 - Výměna kabelů vyv...'!J34</f>
        <v>0</v>
      </c>
      <c r="AX58" s="95">
        <f>'SO 02 - Výměna kabelů vyv...'!J35</f>
        <v>0</v>
      </c>
      <c r="AY58" s="95">
        <f>'SO 02 - Výměna kabelů vyv...'!J36</f>
        <v>0</v>
      </c>
      <c r="AZ58" s="95">
        <f>'SO 02 - Výměna kabelů vyv...'!F33</f>
        <v>0</v>
      </c>
      <c r="BA58" s="95">
        <f>'SO 02 - Výměna kabelů vyv...'!F34</f>
        <v>0</v>
      </c>
      <c r="BB58" s="95">
        <f>'SO 02 - Výměna kabelů vyv...'!F35</f>
        <v>0</v>
      </c>
      <c r="BC58" s="95">
        <f>'SO 02 - Výměna kabelů vyv...'!F36</f>
        <v>0</v>
      </c>
      <c r="BD58" s="97">
        <f>'SO 02 - Výměna kabelů vyv...'!F37</f>
        <v>0</v>
      </c>
      <c r="BT58" s="98" t="s">
        <v>84</v>
      </c>
      <c r="BV58" s="98" t="s">
        <v>78</v>
      </c>
      <c r="BW58" s="98" t="s">
        <v>96</v>
      </c>
      <c r="BX58" s="98" t="s">
        <v>5</v>
      </c>
      <c r="CL58" s="98" t="s">
        <v>19</v>
      </c>
      <c r="CM58" s="98" t="s">
        <v>86</v>
      </c>
    </row>
    <row r="59" spans="1:91" s="7" customFormat="1" ht="16.5" customHeight="1">
      <c r="A59" s="88" t="s">
        <v>80</v>
      </c>
      <c r="B59" s="89"/>
      <c r="C59" s="90"/>
      <c r="D59" s="372" t="s">
        <v>97</v>
      </c>
      <c r="E59" s="372"/>
      <c r="F59" s="372"/>
      <c r="G59" s="372"/>
      <c r="H59" s="372"/>
      <c r="I59" s="91"/>
      <c r="J59" s="372" t="s">
        <v>98</v>
      </c>
      <c r="K59" s="372"/>
      <c r="L59" s="372"/>
      <c r="M59" s="372"/>
      <c r="N59" s="372"/>
      <c r="O59" s="372"/>
      <c r="P59" s="372"/>
      <c r="Q59" s="372"/>
      <c r="R59" s="372"/>
      <c r="S59" s="372"/>
      <c r="T59" s="372"/>
      <c r="U59" s="372"/>
      <c r="V59" s="372"/>
      <c r="W59" s="372"/>
      <c r="X59" s="372"/>
      <c r="Y59" s="372"/>
      <c r="Z59" s="372"/>
      <c r="AA59" s="372"/>
      <c r="AB59" s="372"/>
      <c r="AC59" s="372"/>
      <c r="AD59" s="372"/>
      <c r="AE59" s="372"/>
      <c r="AF59" s="372"/>
      <c r="AG59" s="370">
        <f>'VON - Vedlejší a ostatní ...'!J30</f>
        <v>0</v>
      </c>
      <c r="AH59" s="371"/>
      <c r="AI59" s="371"/>
      <c r="AJ59" s="371"/>
      <c r="AK59" s="371"/>
      <c r="AL59" s="371"/>
      <c r="AM59" s="371"/>
      <c r="AN59" s="370">
        <f t="shared" si="0"/>
        <v>0</v>
      </c>
      <c r="AO59" s="371"/>
      <c r="AP59" s="371"/>
      <c r="AQ59" s="92" t="s">
        <v>97</v>
      </c>
      <c r="AR59" s="93"/>
      <c r="AS59" s="99">
        <v>0</v>
      </c>
      <c r="AT59" s="100">
        <f t="shared" si="1"/>
        <v>0</v>
      </c>
      <c r="AU59" s="101">
        <f>'VON - Vedlejší a ostatní ...'!P83</f>
        <v>0</v>
      </c>
      <c r="AV59" s="100">
        <f>'VON - Vedlejší a ostatní ...'!J33</f>
        <v>0</v>
      </c>
      <c r="AW59" s="100">
        <f>'VON - Vedlejší a ostatní ...'!J34</f>
        <v>0</v>
      </c>
      <c r="AX59" s="100">
        <f>'VON - Vedlejší a ostatní ...'!J35</f>
        <v>0</v>
      </c>
      <c r="AY59" s="100">
        <f>'VON - Vedlejší a ostatní ...'!J36</f>
        <v>0</v>
      </c>
      <c r="AZ59" s="100">
        <f>'VON - Vedlejší a ostatní ...'!F33</f>
        <v>0</v>
      </c>
      <c r="BA59" s="100">
        <f>'VON - Vedlejší a ostatní ...'!F34</f>
        <v>0</v>
      </c>
      <c r="BB59" s="100">
        <f>'VON - Vedlejší a ostatní ...'!F35</f>
        <v>0</v>
      </c>
      <c r="BC59" s="100">
        <f>'VON - Vedlejší a ostatní ...'!F36</f>
        <v>0</v>
      </c>
      <c r="BD59" s="102">
        <f>'VON - Vedlejší a ostatní ...'!F37</f>
        <v>0</v>
      </c>
      <c r="BT59" s="98" t="s">
        <v>84</v>
      </c>
      <c r="BV59" s="98" t="s">
        <v>78</v>
      </c>
      <c r="BW59" s="98" t="s">
        <v>99</v>
      </c>
      <c r="BX59" s="98" t="s">
        <v>5</v>
      </c>
      <c r="CL59" s="98" t="s">
        <v>19</v>
      </c>
      <c r="CM59" s="98" t="s">
        <v>86</v>
      </c>
    </row>
    <row r="60" spans="1:91"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1"/>
      <c r="AS60" s="36"/>
      <c r="AT60" s="36"/>
      <c r="AU60" s="36"/>
      <c r="AV60" s="36"/>
      <c r="AW60" s="36"/>
      <c r="AX60" s="36"/>
      <c r="AY60" s="36"/>
      <c r="AZ60" s="36"/>
      <c r="BA60" s="36"/>
      <c r="BB60" s="36"/>
      <c r="BC60" s="36"/>
      <c r="BD60" s="36"/>
      <c r="BE60" s="36"/>
    </row>
    <row r="61" spans="1:91" s="2" customFormat="1" ht="6.95" customHeight="1">
      <c r="A61" s="36"/>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41"/>
      <c r="AS61" s="36"/>
      <c r="AT61" s="36"/>
      <c r="AU61" s="36"/>
      <c r="AV61" s="36"/>
      <c r="AW61" s="36"/>
      <c r="AX61" s="36"/>
      <c r="AY61" s="36"/>
      <c r="AZ61" s="36"/>
      <c r="BA61" s="36"/>
      <c r="BB61" s="36"/>
      <c r="BC61" s="36"/>
      <c r="BD61" s="36"/>
      <c r="BE61" s="36"/>
    </row>
  </sheetData>
  <sheetProtection algorithmName="SHA-512" hashValue="iR0M/Av2sPISjYMYNpIZ+tn+N2r5LcQnQ98BHiiwmFEIR2wvDzc3wqn14yF1cSrQFm8x3fySH81s3OvmIYqUBg==" saltValue="EVzOAUPCedLjgsAzvMfVHIZBl8sw+V+Ls0oIMfPITQZ5CYIi4mAUyA6XaPSB9DCz6pdmo7TelkAjPw5PQuQM6A==" spinCount="100000" sheet="1" objects="1" scenarios="1" formatColumns="0" formatRows="0"/>
  <mergeCells count="58">
    <mergeCell ref="AS49:AT51"/>
    <mergeCell ref="AM50:AP50"/>
    <mergeCell ref="C52:G52"/>
    <mergeCell ref="AG52:AM52"/>
    <mergeCell ref="I52:AF52"/>
    <mergeCell ref="AN52:AP52"/>
    <mergeCell ref="D55:H55"/>
    <mergeCell ref="AG55:AM55"/>
    <mergeCell ref="J55:AF55"/>
    <mergeCell ref="AN55:AP55"/>
    <mergeCell ref="AG54:AM54"/>
    <mergeCell ref="AN54:AP54"/>
    <mergeCell ref="D56:H56"/>
    <mergeCell ref="AG56:AM56"/>
    <mergeCell ref="AN56:AP56"/>
    <mergeCell ref="AN57:AP57"/>
    <mergeCell ref="D57:H57"/>
    <mergeCell ref="J57:AF57"/>
    <mergeCell ref="AG57:AM57"/>
    <mergeCell ref="D58:H58"/>
    <mergeCell ref="J58:AF58"/>
    <mergeCell ref="AN59:AP59"/>
    <mergeCell ref="AG59:AM59"/>
    <mergeCell ref="D59:H59"/>
    <mergeCell ref="J59:AF59"/>
    <mergeCell ref="AK30:AO30"/>
    <mergeCell ref="L30:P30"/>
    <mergeCell ref="W30:AE30"/>
    <mergeCell ref="L31:P31"/>
    <mergeCell ref="AN58:AP58"/>
    <mergeCell ref="AG58:AM58"/>
    <mergeCell ref="J56:AF56"/>
    <mergeCell ref="L45:AO45"/>
    <mergeCell ref="AM47:AN47"/>
    <mergeCell ref="AM49:AP4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s>
  <hyperlinks>
    <hyperlink ref="A55" location="'PS 01 - Technologická čás...'!C2" display="/" xr:uid="{00000000-0004-0000-0000-000000000000}"/>
    <hyperlink ref="A56" location="'PS 02 - Technologická čás...'!C2" display="/" xr:uid="{00000000-0004-0000-0000-000001000000}"/>
    <hyperlink ref="A57" location="'SO 01 - Úpravy MVE'!C2" display="/" xr:uid="{00000000-0004-0000-0000-000002000000}"/>
    <hyperlink ref="A58" location="'SO 02 - Výměna kabelů vyv...'!C2" display="/" xr:uid="{00000000-0004-0000-0000-000003000000}"/>
    <hyperlink ref="A59" location="'VON - Vedlejší a ostatní ...'!C2" display="/" xr:uid="{00000000-0004-0000-0000-000004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4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0"/>
      <c r="M2" s="350"/>
      <c r="N2" s="350"/>
      <c r="O2" s="350"/>
      <c r="P2" s="350"/>
      <c r="Q2" s="350"/>
      <c r="R2" s="350"/>
      <c r="S2" s="350"/>
      <c r="T2" s="350"/>
      <c r="U2" s="350"/>
      <c r="V2" s="350"/>
      <c r="AT2" s="19" t="s">
        <v>85</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3" t="str">
        <f>'Rekapitulace stavby'!K6</f>
        <v>MVE Lučina - rekonstrukce technologie</v>
      </c>
      <c r="F7" s="394"/>
      <c r="G7" s="394"/>
      <c r="H7" s="394"/>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5" t="s">
        <v>102</v>
      </c>
      <c r="F9" s="396"/>
      <c r="G9" s="396"/>
      <c r="H9" s="396"/>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18. 6. 2021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7" t="str">
        <f>'Rekapitulace stavby'!E14</f>
        <v>Vyplň údaj</v>
      </c>
      <c r="F18" s="398"/>
      <c r="G18" s="398"/>
      <c r="H18" s="398"/>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9" t="s">
        <v>19</v>
      </c>
      <c r="F27" s="399"/>
      <c r="G27" s="399"/>
      <c r="H27" s="39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ROUND(J92,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ROUND((SUM(BE92:BE144)),  2)</f>
        <v>0</v>
      </c>
      <c r="G33" s="36"/>
      <c r="H33" s="36"/>
      <c r="I33" s="120">
        <v>0.21</v>
      </c>
      <c r="J33" s="119">
        <f>ROUND(((SUM(BE92:BE144))*I33),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ROUND((SUM(BF92:BF144)),  2)</f>
        <v>0</v>
      </c>
      <c r="G34" s="36"/>
      <c r="H34" s="36"/>
      <c r="I34" s="120">
        <v>0.15</v>
      </c>
      <c r="J34" s="119">
        <f>ROUND(((SUM(BF92:BF144))*I34),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ROUND((SUM(BG92:BG144)),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ROUND((SUM(BH92:BH144)),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ROUND((SUM(BI92:BI144)),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1" t="str">
        <f>E7</f>
        <v>MVE Lučina - rekonstrukce technologie</v>
      </c>
      <c r="F48" s="392"/>
      <c r="G48" s="392"/>
      <c r="H48" s="392"/>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79" t="str">
        <f>E9</f>
        <v>PS 01 - Technologická část strojní</v>
      </c>
      <c r="F50" s="390"/>
      <c r="G50" s="390"/>
      <c r="H50" s="390"/>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18. 6. 2021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J92</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107</v>
      </c>
      <c r="E60" s="139"/>
      <c r="F60" s="139"/>
      <c r="G60" s="139"/>
      <c r="H60" s="139"/>
      <c r="I60" s="139"/>
      <c r="J60" s="140">
        <f>J93</f>
        <v>0</v>
      </c>
      <c r="K60" s="137"/>
      <c r="L60" s="141"/>
    </row>
    <row r="61" spans="1:47" s="10" customFormat="1" ht="19.899999999999999" customHeight="1">
      <c r="B61" s="142"/>
      <c r="C61" s="143"/>
      <c r="D61" s="144" t="s">
        <v>108</v>
      </c>
      <c r="E61" s="145"/>
      <c r="F61" s="145"/>
      <c r="G61" s="145"/>
      <c r="H61" s="145"/>
      <c r="I61" s="145"/>
      <c r="J61" s="146">
        <f>J94</f>
        <v>0</v>
      </c>
      <c r="K61" s="143"/>
      <c r="L61" s="147"/>
    </row>
    <row r="62" spans="1:47" s="10" customFormat="1" ht="19.899999999999999" customHeight="1">
      <c r="B62" s="142"/>
      <c r="C62" s="143"/>
      <c r="D62" s="144" t="s">
        <v>109</v>
      </c>
      <c r="E62" s="145"/>
      <c r="F62" s="145"/>
      <c r="G62" s="145"/>
      <c r="H62" s="145"/>
      <c r="I62" s="145"/>
      <c r="J62" s="146">
        <f>J98</f>
        <v>0</v>
      </c>
      <c r="K62" s="143"/>
      <c r="L62" s="147"/>
    </row>
    <row r="63" spans="1:47" s="9" customFormat="1" ht="24.95" customHeight="1">
      <c r="B63" s="136"/>
      <c r="C63" s="137"/>
      <c r="D63" s="138" t="s">
        <v>110</v>
      </c>
      <c r="E63" s="139"/>
      <c r="F63" s="139"/>
      <c r="G63" s="139"/>
      <c r="H63" s="139"/>
      <c r="I63" s="139"/>
      <c r="J63" s="140">
        <f>J102</f>
        <v>0</v>
      </c>
      <c r="K63" s="137"/>
      <c r="L63" s="141"/>
    </row>
    <row r="64" spans="1:47" s="10" customFormat="1" ht="19.899999999999999" customHeight="1">
      <c r="B64" s="142"/>
      <c r="C64" s="143"/>
      <c r="D64" s="144" t="s">
        <v>111</v>
      </c>
      <c r="E64" s="145"/>
      <c r="F64" s="145"/>
      <c r="G64" s="145"/>
      <c r="H64" s="145"/>
      <c r="I64" s="145"/>
      <c r="J64" s="146">
        <f>J103</f>
        <v>0</v>
      </c>
      <c r="K64" s="143"/>
      <c r="L64" s="147"/>
    </row>
    <row r="65" spans="1:31" s="10" customFormat="1" ht="19.899999999999999" customHeight="1">
      <c r="B65" s="142"/>
      <c r="C65" s="143"/>
      <c r="D65" s="144" t="s">
        <v>112</v>
      </c>
      <c r="E65" s="145"/>
      <c r="F65" s="145"/>
      <c r="G65" s="145"/>
      <c r="H65" s="145"/>
      <c r="I65" s="145"/>
      <c r="J65" s="146">
        <f>J107</f>
        <v>0</v>
      </c>
      <c r="K65" s="143"/>
      <c r="L65" s="147"/>
    </row>
    <row r="66" spans="1:31" s="9" customFormat="1" ht="24.95" customHeight="1">
      <c r="B66" s="136"/>
      <c r="C66" s="137"/>
      <c r="D66" s="138" t="s">
        <v>113</v>
      </c>
      <c r="E66" s="139"/>
      <c r="F66" s="139"/>
      <c r="G66" s="139"/>
      <c r="H66" s="139"/>
      <c r="I66" s="139"/>
      <c r="J66" s="140">
        <f>J111</f>
        <v>0</v>
      </c>
      <c r="K66" s="137"/>
      <c r="L66" s="141"/>
    </row>
    <row r="67" spans="1:31" s="10" customFormat="1" ht="19.899999999999999" customHeight="1">
      <c r="B67" s="142"/>
      <c r="C67" s="143"/>
      <c r="D67" s="144" t="s">
        <v>114</v>
      </c>
      <c r="E67" s="145"/>
      <c r="F67" s="145"/>
      <c r="G67" s="145"/>
      <c r="H67" s="145"/>
      <c r="I67" s="145"/>
      <c r="J67" s="146">
        <f>J112</f>
        <v>0</v>
      </c>
      <c r="K67" s="143"/>
      <c r="L67" s="147"/>
    </row>
    <row r="68" spans="1:31" s="10" customFormat="1" ht="19.899999999999999" customHeight="1">
      <c r="B68" s="142"/>
      <c r="C68" s="143"/>
      <c r="D68" s="144" t="s">
        <v>115</v>
      </c>
      <c r="E68" s="145"/>
      <c r="F68" s="145"/>
      <c r="G68" s="145"/>
      <c r="H68" s="145"/>
      <c r="I68" s="145"/>
      <c r="J68" s="146">
        <f>J116</f>
        <v>0</v>
      </c>
      <c r="K68" s="143"/>
      <c r="L68" s="147"/>
    </row>
    <row r="69" spans="1:31" s="9" customFormat="1" ht="24.95" customHeight="1">
      <c r="B69" s="136"/>
      <c r="C69" s="137"/>
      <c r="D69" s="138" t="s">
        <v>116</v>
      </c>
      <c r="E69" s="139"/>
      <c r="F69" s="139"/>
      <c r="G69" s="139"/>
      <c r="H69" s="139"/>
      <c r="I69" s="139"/>
      <c r="J69" s="140">
        <f>J132</f>
        <v>0</v>
      </c>
      <c r="K69" s="137"/>
      <c r="L69" s="141"/>
    </row>
    <row r="70" spans="1:31" s="10" customFormat="1" ht="19.899999999999999" customHeight="1">
      <c r="B70" s="142"/>
      <c r="C70" s="143"/>
      <c r="D70" s="144" t="s">
        <v>117</v>
      </c>
      <c r="E70" s="145"/>
      <c r="F70" s="145"/>
      <c r="G70" s="145"/>
      <c r="H70" s="145"/>
      <c r="I70" s="145"/>
      <c r="J70" s="146">
        <f>J133</f>
        <v>0</v>
      </c>
      <c r="K70" s="143"/>
      <c r="L70" s="147"/>
    </row>
    <row r="71" spans="1:31" s="10" customFormat="1" ht="19.899999999999999" customHeight="1">
      <c r="B71" s="142"/>
      <c r="C71" s="143"/>
      <c r="D71" s="144" t="s">
        <v>118</v>
      </c>
      <c r="E71" s="145"/>
      <c r="F71" s="145"/>
      <c r="G71" s="145"/>
      <c r="H71" s="145"/>
      <c r="I71" s="145"/>
      <c r="J71" s="146">
        <f>J137</f>
        <v>0</v>
      </c>
      <c r="K71" s="143"/>
      <c r="L71" s="147"/>
    </row>
    <row r="72" spans="1:31" s="9" customFormat="1" ht="24.95" customHeight="1">
      <c r="B72" s="136"/>
      <c r="C72" s="137"/>
      <c r="D72" s="138" t="s">
        <v>119</v>
      </c>
      <c r="E72" s="139"/>
      <c r="F72" s="139"/>
      <c r="G72" s="139"/>
      <c r="H72" s="139"/>
      <c r="I72" s="139"/>
      <c r="J72" s="140">
        <f>J141</f>
        <v>0</v>
      </c>
      <c r="K72" s="137"/>
      <c r="L72" s="141"/>
    </row>
    <row r="73" spans="1:31" s="2" customFormat="1" ht="21.7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49"/>
      <c r="C74" s="50"/>
      <c r="D74" s="50"/>
      <c r="E74" s="50"/>
      <c r="F74" s="50"/>
      <c r="G74" s="50"/>
      <c r="H74" s="50"/>
      <c r="I74" s="50"/>
      <c r="J74" s="50"/>
      <c r="K74" s="50"/>
      <c r="L74" s="108"/>
      <c r="S74" s="36"/>
      <c r="T74" s="36"/>
      <c r="U74" s="36"/>
      <c r="V74" s="36"/>
      <c r="W74" s="36"/>
      <c r="X74" s="36"/>
      <c r="Y74" s="36"/>
      <c r="Z74" s="36"/>
      <c r="AA74" s="36"/>
      <c r="AB74" s="36"/>
      <c r="AC74" s="36"/>
      <c r="AD74" s="36"/>
      <c r="AE74" s="36"/>
    </row>
    <row r="78" spans="1:31" s="2" customFormat="1" ht="6.95" customHeight="1">
      <c r="A78" s="36"/>
      <c r="B78" s="51"/>
      <c r="C78" s="52"/>
      <c r="D78" s="52"/>
      <c r="E78" s="52"/>
      <c r="F78" s="52"/>
      <c r="G78" s="52"/>
      <c r="H78" s="52"/>
      <c r="I78" s="52"/>
      <c r="J78" s="52"/>
      <c r="K78" s="52"/>
      <c r="L78" s="108"/>
      <c r="S78" s="36"/>
      <c r="T78" s="36"/>
      <c r="U78" s="36"/>
      <c r="V78" s="36"/>
      <c r="W78" s="36"/>
      <c r="X78" s="36"/>
      <c r="Y78" s="36"/>
      <c r="Z78" s="36"/>
      <c r="AA78" s="36"/>
      <c r="AB78" s="36"/>
      <c r="AC78" s="36"/>
      <c r="AD78" s="36"/>
      <c r="AE78" s="36"/>
    </row>
    <row r="79" spans="1:31" s="2" customFormat="1" ht="24.95" customHeight="1">
      <c r="A79" s="36"/>
      <c r="B79" s="37"/>
      <c r="C79" s="25" t="s">
        <v>120</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16</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91" t="str">
        <f>E7</f>
        <v>MVE Lučina - rekonstrukce technologie</v>
      </c>
      <c r="F82" s="392"/>
      <c r="G82" s="392"/>
      <c r="H82" s="392"/>
      <c r="I82" s="38"/>
      <c r="J82" s="38"/>
      <c r="K82" s="38"/>
      <c r="L82" s="108"/>
      <c r="S82" s="36"/>
      <c r="T82" s="36"/>
      <c r="U82" s="36"/>
      <c r="V82" s="36"/>
      <c r="W82" s="36"/>
      <c r="X82" s="36"/>
      <c r="Y82" s="36"/>
      <c r="Z82" s="36"/>
      <c r="AA82" s="36"/>
      <c r="AB82" s="36"/>
      <c r="AC82" s="36"/>
      <c r="AD82" s="36"/>
      <c r="AE82" s="36"/>
    </row>
    <row r="83" spans="1:65" s="2" customFormat="1" ht="12" customHeight="1">
      <c r="A83" s="36"/>
      <c r="B83" s="37"/>
      <c r="C83" s="31" t="s">
        <v>101</v>
      </c>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6.5" customHeight="1">
      <c r="A84" s="36"/>
      <c r="B84" s="37"/>
      <c r="C84" s="38"/>
      <c r="D84" s="38"/>
      <c r="E84" s="379" t="str">
        <f>E9</f>
        <v>PS 01 - Technologická část strojní</v>
      </c>
      <c r="F84" s="390"/>
      <c r="G84" s="390"/>
      <c r="H84" s="390"/>
      <c r="I84" s="38"/>
      <c r="J84" s="38"/>
      <c r="K84" s="38"/>
      <c r="L84" s="10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2" customHeight="1">
      <c r="A86" s="36"/>
      <c r="B86" s="37"/>
      <c r="C86" s="31" t="s">
        <v>21</v>
      </c>
      <c r="D86" s="38"/>
      <c r="E86" s="38"/>
      <c r="F86" s="29" t="str">
        <f>F12</f>
        <v>VD Lučina na řece Mže (ř. km 96,35)</v>
      </c>
      <c r="G86" s="38"/>
      <c r="H86" s="38"/>
      <c r="I86" s="31" t="s">
        <v>23</v>
      </c>
      <c r="J86" s="61" t="str">
        <f>IF(J12="","",J12)</f>
        <v>18. 6. 2021</v>
      </c>
      <c r="K86" s="38"/>
      <c r="L86" s="108"/>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5" s="2" customFormat="1" ht="15.2" customHeight="1">
      <c r="A88" s="36"/>
      <c r="B88" s="37"/>
      <c r="C88" s="31" t="s">
        <v>25</v>
      </c>
      <c r="D88" s="38"/>
      <c r="E88" s="38"/>
      <c r="F88" s="29" t="str">
        <f>E15</f>
        <v>Povodí Vltavy, státní podnik</v>
      </c>
      <c r="G88" s="38"/>
      <c r="H88" s="38"/>
      <c r="I88" s="31" t="s">
        <v>33</v>
      </c>
      <c r="J88" s="34" t="str">
        <f>E21</f>
        <v>AQUATIS a. s.</v>
      </c>
      <c r="K88" s="38"/>
      <c r="L88" s="108"/>
      <c r="S88" s="36"/>
      <c r="T88" s="36"/>
      <c r="U88" s="36"/>
      <c r="V88" s="36"/>
      <c r="W88" s="36"/>
      <c r="X88" s="36"/>
      <c r="Y88" s="36"/>
      <c r="Z88" s="36"/>
      <c r="AA88" s="36"/>
      <c r="AB88" s="36"/>
      <c r="AC88" s="36"/>
      <c r="AD88" s="36"/>
      <c r="AE88" s="36"/>
    </row>
    <row r="89" spans="1:65" s="2" customFormat="1" ht="15.2" customHeight="1">
      <c r="A89" s="36"/>
      <c r="B89" s="37"/>
      <c r="C89" s="31" t="s">
        <v>31</v>
      </c>
      <c r="D89" s="38"/>
      <c r="E89" s="38"/>
      <c r="F89" s="29" t="str">
        <f>IF(E18="","",E18)</f>
        <v>Vyplň údaj</v>
      </c>
      <c r="G89" s="38"/>
      <c r="H89" s="38"/>
      <c r="I89" s="31" t="s">
        <v>38</v>
      </c>
      <c r="J89" s="34" t="str">
        <f>E24</f>
        <v xml:space="preserve"> </v>
      </c>
      <c r="K89" s="38"/>
      <c r="L89" s="108"/>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65" s="11" customFormat="1" ht="29.25" customHeight="1">
      <c r="A91" s="148"/>
      <c r="B91" s="149"/>
      <c r="C91" s="150" t="s">
        <v>121</v>
      </c>
      <c r="D91" s="151" t="s">
        <v>61</v>
      </c>
      <c r="E91" s="151" t="s">
        <v>57</v>
      </c>
      <c r="F91" s="151" t="s">
        <v>58</v>
      </c>
      <c r="G91" s="151" t="s">
        <v>122</v>
      </c>
      <c r="H91" s="151" t="s">
        <v>123</v>
      </c>
      <c r="I91" s="151" t="s">
        <v>124</v>
      </c>
      <c r="J91" s="151" t="s">
        <v>105</v>
      </c>
      <c r="K91" s="152" t="s">
        <v>125</v>
      </c>
      <c r="L91" s="153"/>
      <c r="M91" s="70" t="s">
        <v>19</v>
      </c>
      <c r="N91" s="71" t="s">
        <v>46</v>
      </c>
      <c r="O91" s="71" t="s">
        <v>126</v>
      </c>
      <c r="P91" s="71" t="s">
        <v>127</v>
      </c>
      <c r="Q91" s="71" t="s">
        <v>128</v>
      </c>
      <c r="R91" s="71" t="s">
        <v>129</v>
      </c>
      <c r="S91" s="71" t="s">
        <v>130</v>
      </c>
      <c r="T91" s="72" t="s">
        <v>131</v>
      </c>
      <c r="U91" s="148"/>
      <c r="V91" s="148"/>
      <c r="W91" s="148"/>
      <c r="X91" s="148"/>
      <c r="Y91" s="148"/>
      <c r="Z91" s="148"/>
      <c r="AA91" s="148"/>
      <c r="AB91" s="148"/>
      <c r="AC91" s="148"/>
      <c r="AD91" s="148"/>
      <c r="AE91" s="148"/>
    </row>
    <row r="92" spans="1:65" s="2" customFormat="1" ht="22.9" customHeight="1">
      <c r="A92" s="36"/>
      <c r="B92" s="37"/>
      <c r="C92" s="77" t="s">
        <v>132</v>
      </c>
      <c r="D92" s="38"/>
      <c r="E92" s="38"/>
      <c r="F92" s="38"/>
      <c r="G92" s="38"/>
      <c r="H92" s="38"/>
      <c r="I92" s="38"/>
      <c r="J92" s="154">
        <f>BK92</f>
        <v>0</v>
      </c>
      <c r="K92" s="38"/>
      <c r="L92" s="41"/>
      <c r="M92" s="73"/>
      <c r="N92" s="155"/>
      <c r="O92" s="74"/>
      <c r="P92" s="156">
        <f>P93+P102+P111+P132+P141</f>
        <v>0</v>
      </c>
      <c r="Q92" s="74"/>
      <c r="R92" s="156">
        <f>R93+R102+R111+R132+R141</f>
        <v>0</v>
      </c>
      <c r="S92" s="74"/>
      <c r="T92" s="157">
        <f>T93+T102+T111+T132+T141</f>
        <v>0</v>
      </c>
      <c r="U92" s="36"/>
      <c r="V92" s="36"/>
      <c r="W92" s="36"/>
      <c r="X92" s="36"/>
      <c r="Y92" s="36"/>
      <c r="Z92" s="36"/>
      <c r="AA92" s="36"/>
      <c r="AB92" s="36"/>
      <c r="AC92" s="36"/>
      <c r="AD92" s="36"/>
      <c r="AE92" s="36"/>
      <c r="AT92" s="19" t="s">
        <v>75</v>
      </c>
      <c r="AU92" s="19" t="s">
        <v>106</v>
      </c>
      <c r="BK92" s="158">
        <f>BK93+BK102+BK111+BK132+BK141</f>
        <v>0</v>
      </c>
    </row>
    <row r="93" spans="1:65" s="12" customFormat="1" ht="25.9" customHeight="1">
      <c r="B93" s="159"/>
      <c r="C93" s="160"/>
      <c r="D93" s="161" t="s">
        <v>75</v>
      </c>
      <c r="E93" s="162" t="s">
        <v>133</v>
      </c>
      <c r="F93" s="162" t="s">
        <v>134</v>
      </c>
      <c r="G93" s="160"/>
      <c r="H93" s="160"/>
      <c r="I93" s="163"/>
      <c r="J93" s="164">
        <f>BK93</f>
        <v>0</v>
      </c>
      <c r="K93" s="160"/>
      <c r="L93" s="165"/>
      <c r="M93" s="166"/>
      <c r="N93" s="167"/>
      <c r="O93" s="167"/>
      <c r="P93" s="168">
        <f>P94+P98</f>
        <v>0</v>
      </c>
      <c r="Q93" s="167"/>
      <c r="R93" s="168">
        <f>R94+R98</f>
        <v>0</v>
      </c>
      <c r="S93" s="167"/>
      <c r="T93" s="169">
        <f>T94+T98</f>
        <v>0</v>
      </c>
      <c r="AR93" s="170" t="s">
        <v>135</v>
      </c>
      <c r="AT93" s="171" t="s">
        <v>75</v>
      </c>
      <c r="AU93" s="171" t="s">
        <v>76</v>
      </c>
      <c r="AY93" s="170" t="s">
        <v>136</v>
      </c>
      <c r="BK93" s="172">
        <f>BK94+BK98</f>
        <v>0</v>
      </c>
    </row>
    <row r="94" spans="1:65" s="12" customFormat="1" ht="22.9" customHeight="1">
      <c r="B94" s="159"/>
      <c r="C94" s="160"/>
      <c r="D94" s="161" t="s">
        <v>75</v>
      </c>
      <c r="E94" s="173" t="s">
        <v>137</v>
      </c>
      <c r="F94" s="173" t="s">
        <v>138</v>
      </c>
      <c r="G94" s="160"/>
      <c r="H94" s="160"/>
      <c r="I94" s="163"/>
      <c r="J94" s="174">
        <f>BK94</f>
        <v>0</v>
      </c>
      <c r="K94" s="160"/>
      <c r="L94" s="165"/>
      <c r="M94" s="166"/>
      <c r="N94" s="167"/>
      <c r="O94" s="167"/>
      <c r="P94" s="168">
        <f>SUM(P95:P97)</f>
        <v>0</v>
      </c>
      <c r="Q94" s="167"/>
      <c r="R94" s="168">
        <f>SUM(R95:R97)</f>
        <v>0</v>
      </c>
      <c r="S94" s="167"/>
      <c r="T94" s="169">
        <f>SUM(T95:T97)</f>
        <v>0</v>
      </c>
      <c r="AR94" s="170" t="s">
        <v>135</v>
      </c>
      <c r="AT94" s="171" t="s">
        <v>75</v>
      </c>
      <c r="AU94" s="171" t="s">
        <v>84</v>
      </c>
      <c r="AY94" s="170" t="s">
        <v>136</v>
      </c>
      <c r="BK94" s="172">
        <f>SUM(BK95:BK97)</f>
        <v>0</v>
      </c>
    </row>
    <row r="95" spans="1:65" s="2" customFormat="1" ht="16.5" customHeight="1">
      <c r="A95" s="36"/>
      <c r="B95" s="37"/>
      <c r="C95" s="175" t="s">
        <v>84</v>
      </c>
      <c r="D95" s="175" t="s">
        <v>139</v>
      </c>
      <c r="E95" s="176" t="s">
        <v>140</v>
      </c>
      <c r="F95" s="177" t="s">
        <v>141</v>
      </c>
      <c r="G95" s="178" t="s">
        <v>142</v>
      </c>
      <c r="H95" s="179">
        <v>1</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84</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84</v>
      </c>
      <c r="BM95" s="186" t="s">
        <v>143</v>
      </c>
    </row>
    <row r="96" spans="1:65" s="2" customFormat="1">
      <c r="A96" s="36"/>
      <c r="B96" s="37"/>
      <c r="C96" s="38"/>
      <c r="D96" s="188" t="s">
        <v>144</v>
      </c>
      <c r="E96" s="38"/>
      <c r="F96" s="189" t="s">
        <v>141</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144</v>
      </c>
      <c r="AU96" s="19" t="s">
        <v>86</v>
      </c>
    </row>
    <row r="97" spans="1:65" s="2" customFormat="1" ht="29.25">
      <c r="A97" s="36"/>
      <c r="B97" s="37"/>
      <c r="C97" s="38"/>
      <c r="D97" s="188" t="s">
        <v>145</v>
      </c>
      <c r="E97" s="38"/>
      <c r="F97" s="193" t="s">
        <v>146</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145</v>
      </c>
      <c r="AU97" s="19" t="s">
        <v>86</v>
      </c>
    </row>
    <row r="98" spans="1:65" s="12" customFormat="1" ht="22.9" customHeight="1">
      <c r="B98" s="159"/>
      <c r="C98" s="160"/>
      <c r="D98" s="161" t="s">
        <v>75</v>
      </c>
      <c r="E98" s="173" t="s">
        <v>147</v>
      </c>
      <c r="F98" s="173" t="s">
        <v>148</v>
      </c>
      <c r="G98" s="160"/>
      <c r="H98" s="160"/>
      <c r="I98" s="163"/>
      <c r="J98" s="174">
        <f>BK98</f>
        <v>0</v>
      </c>
      <c r="K98" s="160"/>
      <c r="L98" s="165"/>
      <c r="M98" s="166"/>
      <c r="N98" s="167"/>
      <c r="O98" s="167"/>
      <c r="P98" s="168">
        <f>SUM(P99:P101)</f>
        <v>0</v>
      </c>
      <c r="Q98" s="167"/>
      <c r="R98" s="168">
        <f>SUM(R99:R101)</f>
        <v>0</v>
      </c>
      <c r="S98" s="167"/>
      <c r="T98" s="169">
        <f>SUM(T99:T101)</f>
        <v>0</v>
      </c>
      <c r="AR98" s="170" t="s">
        <v>135</v>
      </c>
      <c r="AT98" s="171" t="s">
        <v>75</v>
      </c>
      <c r="AU98" s="171" t="s">
        <v>84</v>
      </c>
      <c r="AY98" s="170" t="s">
        <v>136</v>
      </c>
      <c r="BK98" s="172">
        <f>SUM(BK99:BK101)</f>
        <v>0</v>
      </c>
    </row>
    <row r="99" spans="1:65" s="2" customFormat="1" ht="16.5" customHeight="1">
      <c r="A99" s="36"/>
      <c r="B99" s="37"/>
      <c r="C99" s="175" t="s">
        <v>86</v>
      </c>
      <c r="D99" s="175" t="s">
        <v>139</v>
      </c>
      <c r="E99" s="176" t="s">
        <v>149</v>
      </c>
      <c r="F99" s="177" t="s">
        <v>150</v>
      </c>
      <c r="G99" s="178" t="s">
        <v>142</v>
      </c>
      <c r="H99" s="179">
        <v>1</v>
      </c>
      <c r="I99" s="180"/>
      <c r="J99" s="181">
        <f>ROUND(I99*H99,2)</f>
        <v>0</v>
      </c>
      <c r="K99" s="177" t="s">
        <v>19</v>
      </c>
      <c r="L99" s="41"/>
      <c r="M99" s="182" t="s">
        <v>19</v>
      </c>
      <c r="N99" s="183" t="s">
        <v>47</v>
      </c>
      <c r="O99" s="66"/>
      <c r="P99" s="184">
        <f>O99*H99</f>
        <v>0</v>
      </c>
      <c r="Q99" s="184">
        <v>0</v>
      </c>
      <c r="R99" s="184">
        <f>Q99*H99</f>
        <v>0</v>
      </c>
      <c r="S99" s="184">
        <v>0</v>
      </c>
      <c r="T99" s="185">
        <f>S99*H99</f>
        <v>0</v>
      </c>
      <c r="U99" s="36"/>
      <c r="V99" s="36"/>
      <c r="W99" s="36"/>
      <c r="X99" s="36"/>
      <c r="Y99" s="36"/>
      <c r="Z99" s="36"/>
      <c r="AA99" s="36"/>
      <c r="AB99" s="36"/>
      <c r="AC99" s="36"/>
      <c r="AD99" s="36"/>
      <c r="AE99" s="36"/>
      <c r="AR99" s="186" t="s">
        <v>84</v>
      </c>
      <c r="AT99" s="186" t="s">
        <v>139</v>
      </c>
      <c r="AU99" s="186" t="s">
        <v>86</v>
      </c>
      <c r="AY99" s="19" t="s">
        <v>136</v>
      </c>
      <c r="BE99" s="187">
        <f>IF(N99="základní",J99,0)</f>
        <v>0</v>
      </c>
      <c r="BF99" s="187">
        <f>IF(N99="snížená",J99,0)</f>
        <v>0</v>
      </c>
      <c r="BG99" s="187">
        <f>IF(N99="zákl. přenesená",J99,0)</f>
        <v>0</v>
      </c>
      <c r="BH99" s="187">
        <f>IF(N99="sníž. přenesená",J99,0)</f>
        <v>0</v>
      </c>
      <c r="BI99" s="187">
        <f>IF(N99="nulová",J99,0)</f>
        <v>0</v>
      </c>
      <c r="BJ99" s="19" t="s">
        <v>84</v>
      </c>
      <c r="BK99" s="187">
        <f>ROUND(I99*H99,2)</f>
        <v>0</v>
      </c>
      <c r="BL99" s="19" t="s">
        <v>84</v>
      </c>
      <c r="BM99" s="186" t="s">
        <v>151</v>
      </c>
    </row>
    <row r="100" spans="1:65" s="2" customFormat="1">
      <c r="A100" s="36"/>
      <c r="B100" s="37"/>
      <c r="C100" s="38"/>
      <c r="D100" s="188" t="s">
        <v>144</v>
      </c>
      <c r="E100" s="38"/>
      <c r="F100" s="189" t="s">
        <v>150</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144</v>
      </c>
      <c r="AU100" s="19" t="s">
        <v>86</v>
      </c>
    </row>
    <row r="101" spans="1:65" s="2" customFormat="1" ht="29.25">
      <c r="A101" s="36"/>
      <c r="B101" s="37"/>
      <c r="C101" s="38"/>
      <c r="D101" s="188" t="s">
        <v>145</v>
      </c>
      <c r="E101" s="38"/>
      <c r="F101" s="193" t="s">
        <v>146</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145</v>
      </c>
      <c r="AU101" s="19" t="s">
        <v>86</v>
      </c>
    </row>
    <row r="102" spans="1:65" s="12" customFormat="1" ht="25.9" customHeight="1">
      <c r="B102" s="159"/>
      <c r="C102" s="160"/>
      <c r="D102" s="161" t="s">
        <v>75</v>
      </c>
      <c r="E102" s="162" t="s">
        <v>152</v>
      </c>
      <c r="F102" s="162" t="s">
        <v>153</v>
      </c>
      <c r="G102" s="160"/>
      <c r="H102" s="160"/>
      <c r="I102" s="163"/>
      <c r="J102" s="164">
        <f>BK102</f>
        <v>0</v>
      </c>
      <c r="K102" s="160"/>
      <c r="L102" s="165"/>
      <c r="M102" s="166"/>
      <c r="N102" s="167"/>
      <c r="O102" s="167"/>
      <c r="P102" s="168">
        <f>P103+P107</f>
        <v>0</v>
      </c>
      <c r="Q102" s="167"/>
      <c r="R102" s="168">
        <f>R103+R107</f>
        <v>0</v>
      </c>
      <c r="S102" s="167"/>
      <c r="T102" s="169">
        <f>T103+T107</f>
        <v>0</v>
      </c>
      <c r="AR102" s="170" t="s">
        <v>135</v>
      </c>
      <c r="AT102" s="171" t="s">
        <v>75</v>
      </c>
      <c r="AU102" s="171" t="s">
        <v>76</v>
      </c>
      <c r="AY102" s="170" t="s">
        <v>136</v>
      </c>
      <c r="BK102" s="172">
        <f>BK103+BK107</f>
        <v>0</v>
      </c>
    </row>
    <row r="103" spans="1:65" s="12" customFormat="1" ht="22.9" customHeight="1">
      <c r="B103" s="159"/>
      <c r="C103" s="160"/>
      <c r="D103" s="161" t="s">
        <v>75</v>
      </c>
      <c r="E103" s="173" t="s">
        <v>154</v>
      </c>
      <c r="F103" s="173" t="s">
        <v>155</v>
      </c>
      <c r="G103" s="160"/>
      <c r="H103" s="160"/>
      <c r="I103" s="163"/>
      <c r="J103" s="174">
        <f>BK103</f>
        <v>0</v>
      </c>
      <c r="K103" s="160"/>
      <c r="L103" s="165"/>
      <c r="M103" s="166"/>
      <c r="N103" s="167"/>
      <c r="O103" s="167"/>
      <c r="P103" s="168">
        <f>SUM(P104:P106)</f>
        <v>0</v>
      </c>
      <c r="Q103" s="167"/>
      <c r="R103" s="168">
        <f>SUM(R104:R106)</f>
        <v>0</v>
      </c>
      <c r="S103" s="167"/>
      <c r="T103" s="169">
        <f>SUM(T104:T106)</f>
        <v>0</v>
      </c>
      <c r="AR103" s="170" t="s">
        <v>135</v>
      </c>
      <c r="AT103" s="171" t="s">
        <v>75</v>
      </c>
      <c r="AU103" s="171" t="s">
        <v>84</v>
      </c>
      <c r="AY103" s="170" t="s">
        <v>136</v>
      </c>
      <c r="BK103" s="172">
        <f>SUM(BK104:BK106)</f>
        <v>0</v>
      </c>
    </row>
    <row r="104" spans="1:65" s="2" customFormat="1" ht="16.5" customHeight="1">
      <c r="A104" s="36"/>
      <c r="B104" s="37"/>
      <c r="C104" s="175" t="s">
        <v>135</v>
      </c>
      <c r="D104" s="175" t="s">
        <v>139</v>
      </c>
      <c r="E104" s="176" t="s">
        <v>156</v>
      </c>
      <c r="F104" s="177" t="s">
        <v>157</v>
      </c>
      <c r="G104" s="178" t="s">
        <v>142</v>
      </c>
      <c r="H104" s="179">
        <v>1</v>
      </c>
      <c r="I104" s="180"/>
      <c r="J104" s="181">
        <f>ROUND(I104*H104,2)</f>
        <v>0</v>
      </c>
      <c r="K104" s="177" t="s">
        <v>19</v>
      </c>
      <c r="L104" s="41"/>
      <c r="M104" s="182" t="s">
        <v>19</v>
      </c>
      <c r="N104" s="183" t="s">
        <v>47</v>
      </c>
      <c r="O104" s="66"/>
      <c r="P104" s="184">
        <f>O104*H104</f>
        <v>0</v>
      </c>
      <c r="Q104" s="184">
        <v>0</v>
      </c>
      <c r="R104" s="184">
        <f>Q104*H104</f>
        <v>0</v>
      </c>
      <c r="S104" s="184">
        <v>0</v>
      </c>
      <c r="T104" s="185">
        <f>S104*H104</f>
        <v>0</v>
      </c>
      <c r="U104" s="36"/>
      <c r="V104" s="36"/>
      <c r="W104" s="36"/>
      <c r="X104" s="36"/>
      <c r="Y104" s="36"/>
      <c r="Z104" s="36"/>
      <c r="AA104" s="36"/>
      <c r="AB104" s="36"/>
      <c r="AC104" s="36"/>
      <c r="AD104" s="36"/>
      <c r="AE104" s="36"/>
      <c r="AR104" s="186" t="s">
        <v>84</v>
      </c>
      <c r="AT104" s="186" t="s">
        <v>139</v>
      </c>
      <c r="AU104" s="186" t="s">
        <v>86</v>
      </c>
      <c r="AY104" s="19" t="s">
        <v>136</v>
      </c>
      <c r="BE104" s="187">
        <f>IF(N104="základní",J104,0)</f>
        <v>0</v>
      </c>
      <c r="BF104" s="187">
        <f>IF(N104="snížená",J104,0)</f>
        <v>0</v>
      </c>
      <c r="BG104" s="187">
        <f>IF(N104="zákl. přenesená",J104,0)</f>
        <v>0</v>
      </c>
      <c r="BH104" s="187">
        <f>IF(N104="sníž. přenesená",J104,0)</f>
        <v>0</v>
      </c>
      <c r="BI104" s="187">
        <f>IF(N104="nulová",J104,0)</f>
        <v>0</v>
      </c>
      <c r="BJ104" s="19" t="s">
        <v>84</v>
      </c>
      <c r="BK104" s="187">
        <f>ROUND(I104*H104,2)</f>
        <v>0</v>
      </c>
      <c r="BL104" s="19" t="s">
        <v>84</v>
      </c>
      <c r="BM104" s="186" t="s">
        <v>158</v>
      </c>
    </row>
    <row r="105" spans="1:65" s="2" customFormat="1">
      <c r="A105" s="36"/>
      <c r="B105" s="37"/>
      <c r="C105" s="38"/>
      <c r="D105" s="188" t="s">
        <v>144</v>
      </c>
      <c r="E105" s="38"/>
      <c r="F105" s="189" t="s">
        <v>157</v>
      </c>
      <c r="G105" s="38"/>
      <c r="H105" s="38"/>
      <c r="I105" s="190"/>
      <c r="J105" s="38"/>
      <c r="K105" s="38"/>
      <c r="L105" s="41"/>
      <c r="M105" s="191"/>
      <c r="N105" s="192"/>
      <c r="O105" s="66"/>
      <c r="P105" s="66"/>
      <c r="Q105" s="66"/>
      <c r="R105" s="66"/>
      <c r="S105" s="66"/>
      <c r="T105" s="67"/>
      <c r="U105" s="36"/>
      <c r="V105" s="36"/>
      <c r="W105" s="36"/>
      <c r="X105" s="36"/>
      <c r="Y105" s="36"/>
      <c r="Z105" s="36"/>
      <c r="AA105" s="36"/>
      <c r="AB105" s="36"/>
      <c r="AC105" s="36"/>
      <c r="AD105" s="36"/>
      <c r="AE105" s="36"/>
      <c r="AT105" s="19" t="s">
        <v>144</v>
      </c>
      <c r="AU105" s="19" t="s">
        <v>86</v>
      </c>
    </row>
    <row r="106" spans="1:65" s="2" customFormat="1" ht="29.25">
      <c r="A106" s="36"/>
      <c r="B106" s="37"/>
      <c r="C106" s="38"/>
      <c r="D106" s="188" t="s">
        <v>145</v>
      </c>
      <c r="E106" s="38"/>
      <c r="F106" s="193" t="s">
        <v>146</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145</v>
      </c>
      <c r="AU106" s="19" t="s">
        <v>86</v>
      </c>
    </row>
    <row r="107" spans="1:65" s="12" customFormat="1" ht="22.9" customHeight="1">
      <c r="B107" s="159"/>
      <c r="C107" s="160"/>
      <c r="D107" s="161" t="s">
        <v>75</v>
      </c>
      <c r="E107" s="173" t="s">
        <v>159</v>
      </c>
      <c r="F107" s="173" t="s">
        <v>160</v>
      </c>
      <c r="G107" s="160"/>
      <c r="H107" s="160"/>
      <c r="I107" s="163"/>
      <c r="J107" s="174">
        <f>BK107</f>
        <v>0</v>
      </c>
      <c r="K107" s="160"/>
      <c r="L107" s="165"/>
      <c r="M107" s="166"/>
      <c r="N107" s="167"/>
      <c r="O107" s="167"/>
      <c r="P107" s="168">
        <f>SUM(P108:P110)</f>
        <v>0</v>
      </c>
      <c r="Q107" s="167"/>
      <c r="R107" s="168">
        <f>SUM(R108:R110)</f>
        <v>0</v>
      </c>
      <c r="S107" s="167"/>
      <c r="T107" s="169">
        <f>SUM(T108:T110)</f>
        <v>0</v>
      </c>
      <c r="AR107" s="170" t="s">
        <v>135</v>
      </c>
      <c r="AT107" s="171" t="s">
        <v>75</v>
      </c>
      <c r="AU107" s="171" t="s">
        <v>84</v>
      </c>
      <c r="AY107" s="170" t="s">
        <v>136</v>
      </c>
      <c r="BK107" s="172">
        <f>SUM(BK108:BK110)</f>
        <v>0</v>
      </c>
    </row>
    <row r="108" spans="1:65" s="2" customFormat="1" ht="16.5" customHeight="1">
      <c r="A108" s="36"/>
      <c r="B108" s="37"/>
      <c r="C108" s="175" t="s">
        <v>161</v>
      </c>
      <c r="D108" s="175" t="s">
        <v>139</v>
      </c>
      <c r="E108" s="176" t="s">
        <v>162</v>
      </c>
      <c r="F108" s="177" t="s">
        <v>150</v>
      </c>
      <c r="G108" s="178" t="s">
        <v>142</v>
      </c>
      <c r="H108" s="179">
        <v>1</v>
      </c>
      <c r="I108" s="180"/>
      <c r="J108" s="181">
        <f>ROUND(I108*H108,2)</f>
        <v>0</v>
      </c>
      <c r="K108" s="177" t="s">
        <v>19</v>
      </c>
      <c r="L108" s="41"/>
      <c r="M108" s="182" t="s">
        <v>19</v>
      </c>
      <c r="N108" s="183" t="s">
        <v>47</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84</v>
      </c>
      <c r="AT108" s="186" t="s">
        <v>139</v>
      </c>
      <c r="AU108" s="186" t="s">
        <v>86</v>
      </c>
      <c r="AY108" s="19" t="s">
        <v>136</v>
      </c>
      <c r="BE108" s="187">
        <f>IF(N108="základní",J108,0)</f>
        <v>0</v>
      </c>
      <c r="BF108" s="187">
        <f>IF(N108="snížená",J108,0)</f>
        <v>0</v>
      </c>
      <c r="BG108" s="187">
        <f>IF(N108="zákl. přenesená",J108,0)</f>
        <v>0</v>
      </c>
      <c r="BH108" s="187">
        <f>IF(N108="sníž. přenesená",J108,0)</f>
        <v>0</v>
      </c>
      <c r="BI108" s="187">
        <f>IF(N108="nulová",J108,0)</f>
        <v>0</v>
      </c>
      <c r="BJ108" s="19" t="s">
        <v>84</v>
      </c>
      <c r="BK108" s="187">
        <f>ROUND(I108*H108,2)</f>
        <v>0</v>
      </c>
      <c r="BL108" s="19" t="s">
        <v>84</v>
      </c>
      <c r="BM108" s="186" t="s">
        <v>163</v>
      </c>
    </row>
    <row r="109" spans="1:65" s="2" customFormat="1">
      <c r="A109" s="36"/>
      <c r="B109" s="37"/>
      <c r="C109" s="38"/>
      <c r="D109" s="188" t="s">
        <v>144</v>
      </c>
      <c r="E109" s="38"/>
      <c r="F109" s="189" t="s">
        <v>150</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144</v>
      </c>
      <c r="AU109" s="19" t="s">
        <v>86</v>
      </c>
    </row>
    <row r="110" spans="1:65" s="2" customFormat="1" ht="29.25">
      <c r="A110" s="36"/>
      <c r="B110" s="37"/>
      <c r="C110" s="38"/>
      <c r="D110" s="188" t="s">
        <v>145</v>
      </c>
      <c r="E110" s="38"/>
      <c r="F110" s="193" t="s">
        <v>146</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145</v>
      </c>
      <c r="AU110" s="19" t="s">
        <v>86</v>
      </c>
    </row>
    <row r="111" spans="1:65" s="12" customFormat="1" ht="25.9" customHeight="1">
      <c r="B111" s="159"/>
      <c r="C111" s="160"/>
      <c r="D111" s="161" t="s">
        <v>75</v>
      </c>
      <c r="E111" s="162" t="s">
        <v>164</v>
      </c>
      <c r="F111" s="162" t="s">
        <v>165</v>
      </c>
      <c r="G111" s="160"/>
      <c r="H111" s="160"/>
      <c r="I111" s="163"/>
      <c r="J111" s="164">
        <f>BK111</f>
        <v>0</v>
      </c>
      <c r="K111" s="160"/>
      <c r="L111" s="165"/>
      <c r="M111" s="166"/>
      <c r="N111" s="167"/>
      <c r="O111" s="167"/>
      <c r="P111" s="168">
        <f>P112+P116</f>
        <v>0</v>
      </c>
      <c r="Q111" s="167"/>
      <c r="R111" s="168">
        <f>R112+R116</f>
        <v>0</v>
      </c>
      <c r="S111" s="167"/>
      <c r="T111" s="169">
        <f>T112+T116</f>
        <v>0</v>
      </c>
      <c r="AR111" s="170" t="s">
        <v>135</v>
      </c>
      <c r="AT111" s="171" t="s">
        <v>75</v>
      </c>
      <c r="AU111" s="171" t="s">
        <v>76</v>
      </c>
      <c r="AY111" s="170" t="s">
        <v>136</v>
      </c>
      <c r="BK111" s="172">
        <f>BK112+BK116</f>
        <v>0</v>
      </c>
    </row>
    <row r="112" spans="1:65" s="12" customFormat="1" ht="22.9" customHeight="1">
      <c r="B112" s="159"/>
      <c r="C112" s="160"/>
      <c r="D112" s="161" t="s">
        <v>75</v>
      </c>
      <c r="E112" s="173" t="s">
        <v>166</v>
      </c>
      <c r="F112" s="173" t="s">
        <v>167</v>
      </c>
      <c r="G112" s="160"/>
      <c r="H112" s="160"/>
      <c r="I112" s="163"/>
      <c r="J112" s="174">
        <f>BK112</f>
        <v>0</v>
      </c>
      <c r="K112" s="160"/>
      <c r="L112" s="165"/>
      <c r="M112" s="166"/>
      <c r="N112" s="167"/>
      <c r="O112" s="167"/>
      <c r="P112" s="168">
        <f>SUM(P113:P115)</f>
        <v>0</v>
      </c>
      <c r="Q112" s="167"/>
      <c r="R112" s="168">
        <f>SUM(R113:R115)</f>
        <v>0</v>
      </c>
      <c r="S112" s="167"/>
      <c r="T112" s="169">
        <f>SUM(T113:T115)</f>
        <v>0</v>
      </c>
      <c r="AR112" s="170" t="s">
        <v>135</v>
      </c>
      <c r="AT112" s="171" t="s">
        <v>75</v>
      </c>
      <c r="AU112" s="171" t="s">
        <v>84</v>
      </c>
      <c r="AY112" s="170" t="s">
        <v>136</v>
      </c>
      <c r="BK112" s="172">
        <f>SUM(BK113:BK115)</f>
        <v>0</v>
      </c>
    </row>
    <row r="113" spans="1:65" s="2" customFormat="1" ht="16.5" customHeight="1">
      <c r="A113" s="36"/>
      <c r="B113" s="37"/>
      <c r="C113" s="175" t="s">
        <v>168</v>
      </c>
      <c r="D113" s="175" t="s">
        <v>139</v>
      </c>
      <c r="E113" s="176" t="s">
        <v>169</v>
      </c>
      <c r="F113" s="177" t="s">
        <v>170</v>
      </c>
      <c r="G113" s="178" t="s">
        <v>142</v>
      </c>
      <c r="H113" s="179">
        <v>1</v>
      </c>
      <c r="I113" s="180"/>
      <c r="J113" s="181">
        <f>ROUND(I113*H113,2)</f>
        <v>0</v>
      </c>
      <c r="K113" s="177" t="s">
        <v>19</v>
      </c>
      <c r="L113" s="41"/>
      <c r="M113" s="182" t="s">
        <v>19</v>
      </c>
      <c r="N113" s="183" t="s">
        <v>47</v>
      </c>
      <c r="O113" s="66"/>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84</v>
      </c>
      <c r="AT113" s="186" t="s">
        <v>139</v>
      </c>
      <c r="AU113" s="186" t="s">
        <v>86</v>
      </c>
      <c r="AY113" s="19" t="s">
        <v>136</v>
      </c>
      <c r="BE113" s="187">
        <f>IF(N113="základní",J113,0)</f>
        <v>0</v>
      </c>
      <c r="BF113" s="187">
        <f>IF(N113="snížená",J113,0)</f>
        <v>0</v>
      </c>
      <c r="BG113" s="187">
        <f>IF(N113="zákl. přenesená",J113,0)</f>
        <v>0</v>
      </c>
      <c r="BH113" s="187">
        <f>IF(N113="sníž. přenesená",J113,0)</f>
        <v>0</v>
      </c>
      <c r="BI113" s="187">
        <f>IF(N113="nulová",J113,0)</f>
        <v>0</v>
      </c>
      <c r="BJ113" s="19" t="s">
        <v>84</v>
      </c>
      <c r="BK113" s="187">
        <f>ROUND(I113*H113,2)</f>
        <v>0</v>
      </c>
      <c r="BL113" s="19" t="s">
        <v>84</v>
      </c>
      <c r="BM113" s="186" t="s">
        <v>171</v>
      </c>
    </row>
    <row r="114" spans="1:65" s="2" customFormat="1">
      <c r="A114" s="36"/>
      <c r="B114" s="37"/>
      <c r="C114" s="38"/>
      <c r="D114" s="188" t="s">
        <v>144</v>
      </c>
      <c r="E114" s="38"/>
      <c r="F114" s="189" t="s">
        <v>170</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144</v>
      </c>
      <c r="AU114" s="19" t="s">
        <v>86</v>
      </c>
    </row>
    <row r="115" spans="1:65" s="2" customFormat="1" ht="29.25">
      <c r="A115" s="36"/>
      <c r="B115" s="37"/>
      <c r="C115" s="38"/>
      <c r="D115" s="188" t="s">
        <v>145</v>
      </c>
      <c r="E115" s="38"/>
      <c r="F115" s="193" t="s">
        <v>146</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145</v>
      </c>
      <c r="AU115" s="19" t="s">
        <v>86</v>
      </c>
    </row>
    <row r="116" spans="1:65" s="12" customFormat="1" ht="22.9" customHeight="1">
      <c r="B116" s="159"/>
      <c r="C116" s="160"/>
      <c r="D116" s="161" t="s">
        <v>75</v>
      </c>
      <c r="E116" s="173" t="s">
        <v>172</v>
      </c>
      <c r="F116" s="173" t="s">
        <v>173</v>
      </c>
      <c r="G116" s="160"/>
      <c r="H116" s="160"/>
      <c r="I116" s="163"/>
      <c r="J116" s="174">
        <f>BK116</f>
        <v>0</v>
      </c>
      <c r="K116" s="160"/>
      <c r="L116" s="165"/>
      <c r="M116" s="166"/>
      <c r="N116" s="167"/>
      <c r="O116" s="167"/>
      <c r="P116" s="168">
        <f>SUM(P117:P131)</f>
        <v>0</v>
      </c>
      <c r="Q116" s="167"/>
      <c r="R116" s="168">
        <f>SUM(R117:R131)</f>
        <v>0</v>
      </c>
      <c r="S116" s="167"/>
      <c r="T116" s="169">
        <f>SUM(T117:T131)</f>
        <v>0</v>
      </c>
      <c r="AR116" s="170" t="s">
        <v>135</v>
      </c>
      <c r="AT116" s="171" t="s">
        <v>75</v>
      </c>
      <c r="AU116" s="171" t="s">
        <v>84</v>
      </c>
      <c r="AY116" s="170" t="s">
        <v>136</v>
      </c>
      <c r="BK116" s="172">
        <f>SUM(BK117:BK131)</f>
        <v>0</v>
      </c>
    </row>
    <row r="117" spans="1:65" s="2" customFormat="1" ht="16.5" customHeight="1">
      <c r="A117" s="36"/>
      <c r="B117" s="37"/>
      <c r="C117" s="175" t="s">
        <v>174</v>
      </c>
      <c r="D117" s="175" t="s">
        <v>139</v>
      </c>
      <c r="E117" s="176" t="s">
        <v>175</v>
      </c>
      <c r="F117" s="177" t="s">
        <v>176</v>
      </c>
      <c r="G117" s="178" t="s">
        <v>142</v>
      </c>
      <c r="H117" s="179">
        <v>1</v>
      </c>
      <c r="I117" s="180"/>
      <c r="J117" s="181">
        <f>ROUND(I117*H117,2)</f>
        <v>0</v>
      </c>
      <c r="K117" s="177" t="s">
        <v>19</v>
      </c>
      <c r="L117" s="41"/>
      <c r="M117" s="182" t="s">
        <v>19</v>
      </c>
      <c r="N117" s="183" t="s">
        <v>47</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84</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84</v>
      </c>
      <c r="BM117" s="186" t="s">
        <v>177</v>
      </c>
    </row>
    <row r="118" spans="1:65" s="2" customFormat="1">
      <c r="A118" s="36"/>
      <c r="B118" s="37"/>
      <c r="C118" s="38"/>
      <c r="D118" s="188" t="s">
        <v>144</v>
      </c>
      <c r="E118" s="38"/>
      <c r="F118" s="189" t="s">
        <v>176</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29.25">
      <c r="A119" s="36"/>
      <c r="B119" s="37"/>
      <c r="C119" s="38"/>
      <c r="D119" s="188" t="s">
        <v>145</v>
      </c>
      <c r="E119" s="38"/>
      <c r="F119" s="193" t="s">
        <v>146</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145</v>
      </c>
      <c r="AU119" s="19" t="s">
        <v>86</v>
      </c>
    </row>
    <row r="120" spans="1:65" s="2" customFormat="1" ht="16.5" customHeight="1">
      <c r="A120" s="36"/>
      <c r="B120" s="37"/>
      <c r="C120" s="175" t="s">
        <v>178</v>
      </c>
      <c r="D120" s="175" t="s">
        <v>139</v>
      </c>
      <c r="E120" s="176" t="s">
        <v>179</v>
      </c>
      <c r="F120" s="177" t="s">
        <v>180</v>
      </c>
      <c r="G120" s="178" t="s">
        <v>142</v>
      </c>
      <c r="H120" s="179">
        <v>1</v>
      </c>
      <c r="I120" s="180"/>
      <c r="J120" s="181">
        <f>ROUND(I120*H120,2)</f>
        <v>0</v>
      </c>
      <c r="K120" s="177" t="s">
        <v>19</v>
      </c>
      <c r="L120" s="41"/>
      <c r="M120" s="182" t="s">
        <v>19</v>
      </c>
      <c r="N120" s="183" t="s">
        <v>47</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84</v>
      </c>
      <c r="AT120" s="186" t="s">
        <v>139</v>
      </c>
      <c r="AU120" s="186" t="s">
        <v>86</v>
      </c>
      <c r="AY120" s="19" t="s">
        <v>136</v>
      </c>
      <c r="BE120" s="187">
        <f>IF(N120="základní",J120,0)</f>
        <v>0</v>
      </c>
      <c r="BF120" s="187">
        <f>IF(N120="snížená",J120,0)</f>
        <v>0</v>
      </c>
      <c r="BG120" s="187">
        <f>IF(N120="zákl. přenesená",J120,0)</f>
        <v>0</v>
      </c>
      <c r="BH120" s="187">
        <f>IF(N120="sníž. přenesená",J120,0)</f>
        <v>0</v>
      </c>
      <c r="BI120" s="187">
        <f>IF(N120="nulová",J120,0)</f>
        <v>0</v>
      </c>
      <c r="BJ120" s="19" t="s">
        <v>84</v>
      </c>
      <c r="BK120" s="187">
        <f>ROUND(I120*H120,2)</f>
        <v>0</v>
      </c>
      <c r="BL120" s="19" t="s">
        <v>84</v>
      </c>
      <c r="BM120" s="186" t="s">
        <v>181</v>
      </c>
    </row>
    <row r="121" spans="1:65" s="2" customFormat="1">
      <c r="A121" s="36"/>
      <c r="B121" s="37"/>
      <c r="C121" s="38"/>
      <c r="D121" s="188" t="s">
        <v>144</v>
      </c>
      <c r="E121" s="38"/>
      <c r="F121" s="189" t="s">
        <v>180</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144</v>
      </c>
      <c r="AU121" s="19" t="s">
        <v>86</v>
      </c>
    </row>
    <row r="122" spans="1:65" s="2" customFormat="1" ht="29.25">
      <c r="A122" s="36"/>
      <c r="B122" s="37"/>
      <c r="C122" s="38"/>
      <c r="D122" s="188" t="s">
        <v>145</v>
      </c>
      <c r="E122" s="38"/>
      <c r="F122" s="193" t="s">
        <v>146</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145</v>
      </c>
      <c r="AU122" s="19" t="s">
        <v>86</v>
      </c>
    </row>
    <row r="123" spans="1:65" s="2" customFormat="1" ht="16.5" customHeight="1">
      <c r="A123" s="36"/>
      <c r="B123" s="37"/>
      <c r="C123" s="175" t="s">
        <v>182</v>
      </c>
      <c r="D123" s="175" t="s">
        <v>139</v>
      </c>
      <c r="E123" s="176" t="s">
        <v>183</v>
      </c>
      <c r="F123" s="177" t="s">
        <v>184</v>
      </c>
      <c r="G123" s="178" t="s">
        <v>185</v>
      </c>
      <c r="H123" s="179">
        <v>45</v>
      </c>
      <c r="I123" s="180"/>
      <c r="J123" s="181">
        <f>ROUND(I123*H123,2)</f>
        <v>0</v>
      </c>
      <c r="K123" s="177" t="s">
        <v>19</v>
      </c>
      <c r="L123" s="41"/>
      <c r="M123" s="182" t="s">
        <v>19</v>
      </c>
      <c r="N123" s="183" t="s">
        <v>47</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84</v>
      </c>
      <c r="AT123" s="186" t="s">
        <v>139</v>
      </c>
      <c r="AU123" s="186" t="s">
        <v>86</v>
      </c>
      <c r="AY123" s="19" t="s">
        <v>136</v>
      </c>
      <c r="BE123" s="187">
        <f>IF(N123="základní",J123,0)</f>
        <v>0</v>
      </c>
      <c r="BF123" s="187">
        <f>IF(N123="snížená",J123,0)</f>
        <v>0</v>
      </c>
      <c r="BG123" s="187">
        <f>IF(N123="zákl. přenesená",J123,0)</f>
        <v>0</v>
      </c>
      <c r="BH123" s="187">
        <f>IF(N123="sníž. přenesená",J123,0)</f>
        <v>0</v>
      </c>
      <c r="BI123" s="187">
        <f>IF(N123="nulová",J123,0)</f>
        <v>0</v>
      </c>
      <c r="BJ123" s="19" t="s">
        <v>84</v>
      </c>
      <c r="BK123" s="187">
        <f>ROUND(I123*H123,2)</f>
        <v>0</v>
      </c>
      <c r="BL123" s="19" t="s">
        <v>84</v>
      </c>
      <c r="BM123" s="186" t="s">
        <v>186</v>
      </c>
    </row>
    <row r="124" spans="1:65" s="2" customFormat="1">
      <c r="A124" s="36"/>
      <c r="B124" s="37"/>
      <c r="C124" s="38"/>
      <c r="D124" s="188" t="s">
        <v>144</v>
      </c>
      <c r="E124" s="38"/>
      <c r="F124" s="189" t="s">
        <v>184</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144</v>
      </c>
      <c r="AU124" s="19" t="s">
        <v>86</v>
      </c>
    </row>
    <row r="125" spans="1:65" s="2" customFormat="1" ht="29.25">
      <c r="A125" s="36"/>
      <c r="B125" s="37"/>
      <c r="C125" s="38"/>
      <c r="D125" s="188" t="s">
        <v>145</v>
      </c>
      <c r="E125" s="38"/>
      <c r="F125" s="193" t="s">
        <v>146</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145</v>
      </c>
      <c r="AU125" s="19" t="s">
        <v>86</v>
      </c>
    </row>
    <row r="126" spans="1:65" s="2" customFormat="1" ht="16.5" customHeight="1">
      <c r="A126" s="36"/>
      <c r="B126" s="37"/>
      <c r="C126" s="175" t="s">
        <v>187</v>
      </c>
      <c r="D126" s="175" t="s">
        <v>139</v>
      </c>
      <c r="E126" s="176" t="s">
        <v>188</v>
      </c>
      <c r="F126" s="177" t="s">
        <v>189</v>
      </c>
      <c r="G126" s="178" t="s">
        <v>185</v>
      </c>
      <c r="H126" s="179">
        <v>16</v>
      </c>
      <c r="I126" s="180"/>
      <c r="J126" s="181">
        <f>ROUND(I126*H126,2)</f>
        <v>0</v>
      </c>
      <c r="K126" s="177" t="s">
        <v>19</v>
      </c>
      <c r="L126" s="41"/>
      <c r="M126" s="182" t="s">
        <v>19</v>
      </c>
      <c r="N126" s="183" t="s">
        <v>47</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84</v>
      </c>
      <c r="AT126" s="186" t="s">
        <v>139</v>
      </c>
      <c r="AU126" s="186" t="s">
        <v>86</v>
      </c>
      <c r="AY126" s="19" t="s">
        <v>136</v>
      </c>
      <c r="BE126" s="187">
        <f>IF(N126="základní",J126,0)</f>
        <v>0</v>
      </c>
      <c r="BF126" s="187">
        <f>IF(N126="snížená",J126,0)</f>
        <v>0</v>
      </c>
      <c r="BG126" s="187">
        <f>IF(N126="zákl. přenesená",J126,0)</f>
        <v>0</v>
      </c>
      <c r="BH126" s="187">
        <f>IF(N126="sníž. přenesená",J126,0)</f>
        <v>0</v>
      </c>
      <c r="BI126" s="187">
        <f>IF(N126="nulová",J126,0)</f>
        <v>0</v>
      </c>
      <c r="BJ126" s="19" t="s">
        <v>84</v>
      </c>
      <c r="BK126" s="187">
        <f>ROUND(I126*H126,2)</f>
        <v>0</v>
      </c>
      <c r="BL126" s="19" t="s">
        <v>84</v>
      </c>
      <c r="BM126" s="186" t="s">
        <v>190</v>
      </c>
    </row>
    <row r="127" spans="1:65" s="2" customFormat="1">
      <c r="A127" s="36"/>
      <c r="B127" s="37"/>
      <c r="C127" s="38"/>
      <c r="D127" s="188" t="s">
        <v>144</v>
      </c>
      <c r="E127" s="38"/>
      <c r="F127" s="189" t="s">
        <v>191</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144</v>
      </c>
      <c r="AU127" s="19" t="s">
        <v>86</v>
      </c>
    </row>
    <row r="128" spans="1:65" s="2" customFormat="1" ht="29.25">
      <c r="A128" s="36"/>
      <c r="B128" s="37"/>
      <c r="C128" s="38"/>
      <c r="D128" s="188" t="s">
        <v>145</v>
      </c>
      <c r="E128" s="38"/>
      <c r="F128" s="193" t="s">
        <v>146</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145</v>
      </c>
      <c r="AU128" s="19" t="s">
        <v>86</v>
      </c>
    </row>
    <row r="129" spans="1:65" s="2" customFormat="1" ht="16.5" customHeight="1">
      <c r="A129" s="36"/>
      <c r="B129" s="37"/>
      <c r="C129" s="175" t="s">
        <v>192</v>
      </c>
      <c r="D129" s="175" t="s">
        <v>139</v>
      </c>
      <c r="E129" s="176" t="s">
        <v>193</v>
      </c>
      <c r="F129" s="177" t="s">
        <v>194</v>
      </c>
      <c r="G129" s="178" t="s">
        <v>195</v>
      </c>
      <c r="H129" s="179">
        <v>50</v>
      </c>
      <c r="I129" s="180"/>
      <c r="J129" s="181">
        <f>ROUND(I129*H129,2)</f>
        <v>0</v>
      </c>
      <c r="K129" s="177" t="s">
        <v>19</v>
      </c>
      <c r="L129" s="41"/>
      <c r="M129" s="182" t="s">
        <v>19</v>
      </c>
      <c r="N129" s="183" t="s">
        <v>47</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84</v>
      </c>
      <c r="AT129" s="186" t="s">
        <v>139</v>
      </c>
      <c r="AU129" s="186" t="s">
        <v>86</v>
      </c>
      <c r="AY129" s="19" t="s">
        <v>136</v>
      </c>
      <c r="BE129" s="187">
        <f>IF(N129="základní",J129,0)</f>
        <v>0</v>
      </c>
      <c r="BF129" s="187">
        <f>IF(N129="snížená",J129,0)</f>
        <v>0</v>
      </c>
      <c r="BG129" s="187">
        <f>IF(N129="zákl. přenesená",J129,0)</f>
        <v>0</v>
      </c>
      <c r="BH129" s="187">
        <f>IF(N129="sníž. přenesená",J129,0)</f>
        <v>0</v>
      </c>
      <c r="BI129" s="187">
        <f>IF(N129="nulová",J129,0)</f>
        <v>0</v>
      </c>
      <c r="BJ129" s="19" t="s">
        <v>84</v>
      </c>
      <c r="BK129" s="187">
        <f>ROUND(I129*H129,2)</f>
        <v>0</v>
      </c>
      <c r="BL129" s="19" t="s">
        <v>84</v>
      </c>
      <c r="BM129" s="186" t="s">
        <v>196</v>
      </c>
    </row>
    <row r="130" spans="1:65" s="2" customFormat="1">
      <c r="A130" s="36"/>
      <c r="B130" s="37"/>
      <c r="C130" s="38"/>
      <c r="D130" s="188" t="s">
        <v>144</v>
      </c>
      <c r="E130" s="38"/>
      <c r="F130" s="189" t="s">
        <v>194</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144</v>
      </c>
      <c r="AU130" s="19" t="s">
        <v>86</v>
      </c>
    </row>
    <row r="131" spans="1:65" s="2" customFormat="1" ht="29.25">
      <c r="A131" s="36"/>
      <c r="B131" s="37"/>
      <c r="C131" s="38"/>
      <c r="D131" s="188" t="s">
        <v>145</v>
      </c>
      <c r="E131" s="38"/>
      <c r="F131" s="193" t="s">
        <v>146</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145</v>
      </c>
      <c r="AU131" s="19" t="s">
        <v>86</v>
      </c>
    </row>
    <row r="132" spans="1:65" s="12" customFormat="1" ht="25.9" customHeight="1">
      <c r="B132" s="159"/>
      <c r="C132" s="160"/>
      <c r="D132" s="161" t="s">
        <v>75</v>
      </c>
      <c r="E132" s="162" t="s">
        <v>197</v>
      </c>
      <c r="F132" s="162" t="s">
        <v>198</v>
      </c>
      <c r="G132" s="160"/>
      <c r="H132" s="160"/>
      <c r="I132" s="163"/>
      <c r="J132" s="164">
        <f>BK132</f>
        <v>0</v>
      </c>
      <c r="K132" s="160"/>
      <c r="L132" s="165"/>
      <c r="M132" s="166"/>
      <c r="N132" s="167"/>
      <c r="O132" s="167"/>
      <c r="P132" s="168">
        <f>P133+P137</f>
        <v>0</v>
      </c>
      <c r="Q132" s="167"/>
      <c r="R132" s="168">
        <f>R133+R137</f>
        <v>0</v>
      </c>
      <c r="S132" s="167"/>
      <c r="T132" s="169">
        <f>T133+T137</f>
        <v>0</v>
      </c>
      <c r="AR132" s="170" t="s">
        <v>135</v>
      </c>
      <c r="AT132" s="171" t="s">
        <v>75</v>
      </c>
      <c r="AU132" s="171" t="s">
        <v>76</v>
      </c>
      <c r="AY132" s="170" t="s">
        <v>136</v>
      </c>
      <c r="BK132" s="172">
        <f>BK133+BK137</f>
        <v>0</v>
      </c>
    </row>
    <row r="133" spans="1:65" s="12" customFormat="1" ht="22.9" customHeight="1">
      <c r="B133" s="159"/>
      <c r="C133" s="160"/>
      <c r="D133" s="161" t="s">
        <v>75</v>
      </c>
      <c r="E133" s="173" t="s">
        <v>199</v>
      </c>
      <c r="F133" s="173" t="s">
        <v>200</v>
      </c>
      <c r="G133" s="160"/>
      <c r="H133" s="160"/>
      <c r="I133" s="163"/>
      <c r="J133" s="174">
        <f>BK133</f>
        <v>0</v>
      </c>
      <c r="K133" s="160"/>
      <c r="L133" s="165"/>
      <c r="M133" s="166"/>
      <c r="N133" s="167"/>
      <c r="O133" s="167"/>
      <c r="P133" s="168">
        <f>SUM(P134:P136)</f>
        <v>0</v>
      </c>
      <c r="Q133" s="167"/>
      <c r="R133" s="168">
        <f>SUM(R134:R136)</f>
        <v>0</v>
      </c>
      <c r="S133" s="167"/>
      <c r="T133" s="169">
        <f>SUM(T134:T136)</f>
        <v>0</v>
      </c>
      <c r="AR133" s="170" t="s">
        <v>135</v>
      </c>
      <c r="AT133" s="171" t="s">
        <v>75</v>
      </c>
      <c r="AU133" s="171" t="s">
        <v>84</v>
      </c>
      <c r="AY133" s="170" t="s">
        <v>136</v>
      </c>
      <c r="BK133" s="172">
        <f>SUM(BK134:BK136)</f>
        <v>0</v>
      </c>
    </row>
    <row r="134" spans="1:65" s="2" customFormat="1" ht="16.5" customHeight="1">
      <c r="A134" s="36"/>
      <c r="B134" s="37"/>
      <c r="C134" s="175" t="s">
        <v>201</v>
      </c>
      <c r="D134" s="175" t="s">
        <v>139</v>
      </c>
      <c r="E134" s="176" t="s">
        <v>202</v>
      </c>
      <c r="F134" s="177" t="s">
        <v>203</v>
      </c>
      <c r="G134" s="178" t="s">
        <v>142</v>
      </c>
      <c r="H134" s="179">
        <v>1</v>
      </c>
      <c r="I134" s="180"/>
      <c r="J134" s="181">
        <f>ROUND(I134*H134,2)</f>
        <v>0</v>
      </c>
      <c r="K134" s="177" t="s">
        <v>19</v>
      </c>
      <c r="L134" s="41"/>
      <c r="M134" s="182" t="s">
        <v>19</v>
      </c>
      <c r="N134" s="183" t="s">
        <v>47</v>
      </c>
      <c r="O134" s="66"/>
      <c r="P134" s="184">
        <f>O134*H134</f>
        <v>0</v>
      </c>
      <c r="Q134" s="184">
        <v>0</v>
      </c>
      <c r="R134" s="184">
        <f>Q134*H134</f>
        <v>0</v>
      </c>
      <c r="S134" s="184">
        <v>0</v>
      </c>
      <c r="T134" s="185">
        <f>S134*H134</f>
        <v>0</v>
      </c>
      <c r="U134" s="36"/>
      <c r="V134" s="36"/>
      <c r="W134" s="36"/>
      <c r="X134" s="36"/>
      <c r="Y134" s="36"/>
      <c r="Z134" s="36"/>
      <c r="AA134" s="36"/>
      <c r="AB134" s="36"/>
      <c r="AC134" s="36"/>
      <c r="AD134" s="36"/>
      <c r="AE134" s="36"/>
      <c r="AR134" s="186" t="s">
        <v>84</v>
      </c>
      <c r="AT134" s="186" t="s">
        <v>139</v>
      </c>
      <c r="AU134" s="186" t="s">
        <v>86</v>
      </c>
      <c r="AY134" s="19" t="s">
        <v>136</v>
      </c>
      <c r="BE134" s="187">
        <f>IF(N134="základní",J134,0)</f>
        <v>0</v>
      </c>
      <c r="BF134" s="187">
        <f>IF(N134="snížená",J134,0)</f>
        <v>0</v>
      </c>
      <c r="BG134" s="187">
        <f>IF(N134="zákl. přenesená",J134,0)</f>
        <v>0</v>
      </c>
      <c r="BH134" s="187">
        <f>IF(N134="sníž. přenesená",J134,0)</f>
        <v>0</v>
      </c>
      <c r="BI134" s="187">
        <f>IF(N134="nulová",J134,0)</f>
        <v>0</v>
      </c>
      <c r="BJ134" s="19" t="s">
        <v>84</v>
      </c>
      <c r="BK134" s="187">
        <f>ROUND(I134*H134,2)</f>
        <v>0</v>
      </c>
      <c r="BL134" s="19" t="s">
        <v>84</v>
      </c>
      <c r="BM134" s="186" t="s">
        <v>204</v>
      </c>
    </row>
    <row r="135" spans="1:65" s="2" customFormat="1">
      <c r="A135" s="36"/>
      <c r="B135" s="37"/>
      <c r="C135" s="38"/>
      <c r="D135" s="188" t="s">
        <v>144</v>
      </c>
      <c r="E135" s="38"/>
      <c r="F135" s="189" t="s">
        <v>203</v>
      </c>
      <c r="G135" s="38"/>
      <c r="H135" s="38"/>
      <c r="I135" s="190"/>
      <c r="J135" s="38"/>
      <c r="K135" s="38"/>
      <c r="L135" s="41"/>
      <c r="M135" s="191"/>
      <c r="N135" s="192"/>
      <c r="O135" s="66"/>
      <c r="P135" s="66"/>
      <c r="Q135" s="66"/>
      <c r="R135" s="66"/>
      <c r="S135" s="66"/>
      <c r="T135" s="67"/>
      <c r="U135" s="36"/>
      <c r="V135" s="36"/>
      <c r="W135" s="36"/>
      <c r="X135" s="36"/>
      <c r="Y135" s="36"/>
      <c r="Z135" s="36"/>
      <c r="AA135" s="36"/>
      <c r="AB135" s="36"/>
      <c r="AC135" s="36"/>
      <c r="AD135" s="36"/>
      <c r="AE135" s="36"/>
      <c r="AT135" s="19" t="s">
        <v>144</v>
      </c>
      <c r="AU135" s="19" t="s">
        <v>86</v>
      </c>
    </row>
    <row r="136" spans="1:65" s="2" customFormat="1" ht="29.25">
      <c r="A136" s="36"/>
      <c r="B136" s="37"/>
      <c r="C136" s="38"/>
      <c r="D136" s="188" t="s">
        <v>145</v>
      </c>
      <c r="E136" s="38"/>
      <c r="F136" s="193" t="s">
        <v>146</v>
      </c>
      <c r="G136" s="38"/>
      <c r="H136" s="38"/>
      <c r="I136" s="190"/>
      <c r="J136" s="38"/>
      <c r="K136" s="38"/>
      <c r="L136" s="41"/>
      <c r="M136" s="191"/>
      <c r="N136" s="192"/>
      <c r="O136" s="66"/>
      <c r="P136" s="66"/>
      <c r="Q136" s="66"/>
      <c r="R136" s="66"/>
      <c r="S136" s="66"/>
      <c r="T136" s="67"/>
      <c r="U136" s="36"/>
      <c r="V136" s="36"/>
      <c r="W136" s="36"/>
      <c r="X136" s="36"/>
      <c r="Y136" s="36"/>
      <c r="Z136" s="36"/>
      <c r="AA136" s="36"/>
      <c r="AB136" s="36"/>
      <c r="AC136" s="36"/>
      <c r="AD136" s="36"/>
      <c r="AE136" s="36"/>
      <c r="AT136" s="19" t="s">
        <v>145</v>
      </c>
      <c r="AU136" s="19" t="s">
        <v>86</v>
      </c>
    </row>
    <row r="137" spans="1:65" s="12" customFormat="1" ht="22.9" customHeight="1">
      <c r="B137" s="159"/>
      <c r="C137" s="160"/>
      <c r="D137" s="161" t="s">
        <v>75</v>
      </c>
      <c r="E137" s="173" t="s">
        <v>205</v>
      </c>
      <c r="F137" s="173" t="s">
        <v>206</v>
      </c>
      <c r="G137" s="160"/>
      <c r="H137" s="160"/>
      <c r="I137" s="163"/>
      <c r="J137" s="174">
        <f>BK137</f>
        <v>0</v>
      </c>
      <c r="K137" s="160"/>
      <c r="L137" s="165"/>
      <c r="M137" s="166"/>
      <c r="N137" s="167"/>
      <c r="O137" s="167"/>
      <c r="P137" s="168">
        <f>SUM(P138:P140)</f>
        <v>0</v>
      </c>
      <c r="Q137" s="167"/>
      <c r="R137" s="168">
        <f>SUM(R138:R140)</f>
        <v>0</v>
      </c>
      <c r="S137" s="167"/>
      <c r="T137" s="169">
        <f>SUM(T138:T140)</f>
        <v>0</v>
      </c>
      <c r="AR137" s="170" t="s">
        <v>135</v>
      </c>
      <c r="AT137" s="171" t="s">
        <v>75</v>
      </c>
      <c r="AU137" s="171" t="s">
        <v>84</v>
      </c>
      <c r="AY137" s="170" t="s">
        <v>136</v>
      </c>
      <c r="BK137" s="172">
        <f>SUM(BK138:BK140)</f>
        <v>0</v>
      </c>
    </row>
    <row r="138" spans="1:65" s="2" customFormat="1" ht="16.5" customHeight="1">
      <c r="A138" s="36"/>
      <c r="B138" s="37"/>
      <c r="C138" s="175" t="s">
        <v>207</v>
      </c>
      <c r="D138" s="175" t="s">
        <v>139</v>
      </c>
      <c r="E138" s="176" t="s">
        <v>208</v>
      </c>
      <c r="F138" s="177" t="s">
        <v>209</v>
      </c>
      <c r="G138" s="178" t="s">
        <v>142</v>
      </c>
      <c r="H138" s="179">
        <v>1</v>
      </c>
      <c r="I138" s="180"/>
      <c r="J138" s="181">
        <f>ROUND(I138*H138,2)</f>
        <v>0</v>
      </c>
      <c r="K138" s="177" t="s">
        <v>19</v>
      </c>
      <c r="L138" s="41"/>
      <c r="M138" s="182" t="s">
        <v>19</v>
      </c>
      <c r="N138" s="183" t="s">
        <v>47</v>
      </c>
      <c r="O138" s="66"/>
      <c r="P138" s="184">
        <f>O138*H138</f>
        <v>0</v>
      </c>
      <c r="Q138" s="184">
        <v>0</v>
      </c>
      <c r="R138" s="184">
        <f>Q138*H138</f>
        <v>0</v>
      </c>
      <c r="S138" s="184">
        <v>0</v>
      </c>
      <c r="T138" s="185">
        <f>S138*H138</f>
        <v>0</v>
      </c>
      <c r="U138" s="36"/>
      <c r="V138" s="36"/>
      <c r="W138" s="36"/>
      <c r="X138" s="36"/>
      <c r="Y138" s="36"/>
      <c r="Z138" s="36"/>
      <c r="AA138" s="36"/>
      <c r="AB138" s="36"/>
      <c r="AC138" s="36"/>
      <c r="AD138" s="36"/>
      <c r="AE138" s="36"/>
      <c r="AR138" s="186" t="s">
        <v>84</v>
      </c>
      <c r="AT138" s="186" t="s">
        <v>139</v>
      </c>
      <c r="AU138" s="186" t="s">
        <v>86</v>
      </c>
      <c r="AY138" s="19" t="s">
        <v>136</v>
      </c>
      <c r="BE138" s="187">
        <f>IF(N138="základní",J138,0)</f>
        <v>0</v>
      </c>
      <c r="BF138" s="187">
        <f>IF(N138="snížená",J138,0)</f>
        <v>0</v>
      </c>
      <c r="BG138" s="187">
        <f>IF(N138="zákl. přenesená",J138,0)</f>
        <v>0</v>
      </c>
      <c r="BH138" s="187">
        <f>IF(N138="sníž. přenesená",J138,0)</f>
        <v>0</v>
      </c>
      <c r="BI138" s="187">
        <f>IF(N138="nulová",J138,0)</f>
        <v>0</v>
      </c>
      <c r="BJ138" s="19" t="s">
        <v>84</v>
      </c>
      <c r="BK138" s="187">
        <f>ROUND(I138*H138,2)</f>
        <v>0</v>
      </c>
      <c r="BL138" s="19" t="s">
        <v>84</v>
      </c>
      <c r="BM138" s="186" t="s">
        <v>210</v>
      </c>
    </row>
    <row r="139" spans="1:65" s="2" customFormat="1">
      <c r="A139" s="36"/>
      <c r="B139" s="37"/>
      <c r="C139" s="38"/>
      <c r="D139" s="188" t="s">
        <v>144</v>
      </c>
      <c r="E139" s="38"/>
      <c r="F139" s="189" t="s">
        <v>209</v>
      </c>
      <c r="G139" s="38"/>
      <c r="H139" s="38"/>
      <c r="I139" s="190"/>
      <c r="J139" s="38"/>
      <c r="K139" s="38"/>
      <c r="L139" s="41"/>
      <c r="M139" s="191"/>
      <c r="N139" s="192"/>
      <c r="O139" s="66"/>
      <c r="P139" s="66"/>
      <c r="Q139" s="66"/>
      <c r="R139" s="66"/>
      <c r="S139" s="66"/>
      <c r="T139" s="67"/>
      <c r="U139" s="36"/>
      <c r="V139" s="36"/>
      <c r="W139" s="36"/>
      <c r="X139" s="36"/>
      <c r="Y139" s="36"/>
      <c r="Z139" s="36"/>
      <c r="AA139" s="36"/>
      <c r="AB139" s="36"/>
      <c r="AC139" s="36"/>
      <c r="AD139" s="36"/>
      <c r="AE139" s="36"/>
      <c r="AT139" s="19" t="s">
        <v>144</v>
      </c>
      <c r="AU139" s="19" t="s">
        <v>86</v>
      </c>
    </row>
    <row r="140" spans="1:65" s="2" customFormat="1" ht="29.25">
      <c r="A140" s="36"/>
      <c r="B140" s="37"/>
      <c r="C140" s="38"/>
      <c r="D140" s="188" t="s">
        <v>145</v>
      </c>
      <c r="E140" s="38"/>
      <c r="F140" s="193" t="s">
        <v>146</v>
      </c>
      <c r="G140" s="38"/>
      <c r="H140" s="38"/>
      <c r="I140" s="190"/>
      <c r="J140" s="38"/>
      <c r="K140" s="38"/>
      <c r="L140" s="41"/>
      <c r="M140" s="191"/>
      <c r="N140" s="192"/>
      <c r="O140" s="66"/>
      <c r="P140" s="66"/>
      <c r="Q140" s="66"/>
      <c r="R140" s="66"/>
      <c r="S140" s="66"/>
      <c r="T140" s="67"/>
      <c r="U140" s="36"/>
      <c r="V140" s="36"/>
      <c r="W140" s="36"/>
      <c r="X140" s="36"/>
      <c r="Y140" s="36"/>
      <c r="Z140" s="36"/>
      <c r="AA140" s="36"/>
      <c r="AB140" s="36"/>
      <c r="AC140" s="36"/>
      <c r="AD140" s="36"/>
      <c r="AE140" s="36"/>
      <c r="AT140" s="19" t="s">
        <v>145</v>
      </c>
      <c r="AU140" s="19" t="s">
        <v>86</v>
      </c>
    </row>
    <row r="141" spans="1:65" s="12" customFormat="1" ht="25.9" customHeight="1">
      <c r="B141" s="159"/>
      <c r="C141" s="160"/>
      <c r="D141" s="161" t="s">
        <v>75</v>
      </c>
      <c r="E141" s="162" t="s">
        <v>211</v>
      </c>
      <c r="F141" s="162" t="s">
        <v>212</v>
      </c>
      <c r="G141" s="160"/>
      <c r="H141" s="160"/>
      <c r="I141" s="163"/>
      <c r="J141" s="164">
        <f>BK141</f>
        <v>0</v>
      </c>
      <c r="K141" s="160"/>
      <c r="L141" s="165"/>
      <c r="M141" s="166"/>
      <c r="N141" s="167"/>
      <c r="O141" s="167"/>
      <c r="P141" s="168">
        <f>SUM(P142:P144)</f>
        <v>0</v>
      </c>
      <c r="Q141" s="167"/>
      <c r="R141" s="168">
        <f>SUM(R142:R144)</f>
        <v>0</v>
      </c>
      <c r="S141" s="167"/>
      <c r="T141" s="169">
        <f>SUM(T142:T144)</f>
        <v>0</v>
      </c>
      <c r="AR141" s="170" t="s">
        <v>135</v>
      </c>
      <c r="AT141" s="171" t="s">
        <v>75</v>
      </c>
      <c r="AU141" s="171" t="s">
        <v>76</v>
      </c>
      <c r="AY141" s="170" t="s">
        <v>136</v>
      </c>
      <c r="BK141" s="172">
        <f>SUM(BK142:BK144)</f>
        <v>0</v>
      </c>
    </row>
    <row r="142" spans="1:65" s="2" customFormat="1" ht="16.5" customHeight="1">
      <c r="A142" s="36"/>
      <c r="B142" s="37"/>
      <c r="C142" s="175" t="s">
        <v>213</v>
      </c>
      <c r="D142" s="175" t="s">
        <v>139</v>
      </c>
      <c r="E142" s="176" t="s">
        <v>214</v>
      </c>
      <c r="F142" s="177" t="s">
        <v>215</v>
      </c>
      <c r="G142" s="178" t="s">
        <v>216</v>
      </c>
      <c r="H142" s="179">
        <v>1</v>
      </c>
      <c r="I142" s="180"/>
      <c r="J142" s="181">
        <f>ROUND(I142*H142,2)</f>
        <v>0</v>
      </c>
      <c r="K142" s="177" t="s">
        <v>19</v>
      </c>
      <c r="L142" s="41"/>
      <c r="M142" s="182" t="s">
        <v>19</v>
      </c>
      <c r="N142" s="183" t="s">
        <v>47</v>
      </c>
      <c r="O142" s="66"/>
      <c r="P142" s="184">
        <f>O142*H142</f>
        <v>0</v>
      </c>
      <c r="Q142" s="184">
        <v>0</v>
      </c>
      <c r="R142" s="184">
        <f>Q142*H142</f>
        <v>0</v>
      </c>
      <c r="S142" s="184">
        <v>0</v>
      </c>
      <c r="T142" s="185">
        <f>S142*H142</f>
        <v>0</v>
      </c>
      <c r="U142" s="36"/>
      <c r="V142" s="36"/>
      <c r="W142" s="36"/>
      <c r="X142" s="36"/>
      <c r="Y142" s="36"/>
      <c r="Z142" s="36"/>
      <c r="AA142" s="36"/>
      <c r="AB142" s="36"/>
      <c r="AC142" s="36"/>
      <c r="AD142" s="36"/>
      <c r="AE142" s="36"/>
      <c r="AR142" s="186" t="s">
        <v>84</v>
      </c>
      <c r="AT142" s="186" t="s">
        <v>139</v>
      </c>
      <c r="AU142" s="186" t="s">
        <v>84</v>
      </c>
      <c r="AY142" s="19" t="s">
        <v>136</v>
      </c>
      <c r="BE142" s="187">
        <f>IF(N142="základní",J142,0)</f>
        <v>0</v>
      </c>
      <c r="BF142" s="187">
        <f>IF(N142="snížená",J142,0)</f>
        <v>0</v>
      </c>
      <c r="BG142" s="187">
        <f>IF(N142="zákl. přenesená",J142,0)</f>
        <v>0</v>
      </c>
      <c r="BH142" s="187">
        <f>IF(N142="sníž. přenesená",J142,0)</f>
        <v>0</v>
      </c>
      <c r="BI142" s="187">
        <f>IF(N142="nulová",J142,0)</f>
        <v>0</v>
      </c>
      <c r="BJ142" s="19" t="s">
        <v>84</v>
      </c>
      <c r="BK142" s="187">
        <f>ROUND(I142*H142,2)</f>
        <v>0</v>
      </c>
      <c r="BL142" s="19" t="s">
        <v>84</v>
      </c>
      <c r="BM142" s="186" t="s">
        <v>217</v>
      </c>
    </row>
    <row r="143" spans="1:65" s="2" customFormat="1">
      <c r="A143" s="36"/>
      <c r="B143" s="37"/>
      <c r="C143" s="38"/>
      <c r="D143" s="188" t="s">
        <v>144</v>
      </c>
      <c r="E143" s="38"/>
      <c r="F143" s="189" t="s">
        <v>215</v>
      </c>
      <c r="G143" s="38"/>
      <c r="H143" s="38"/>
      <c r="I143" s="190"/>
      <c r="J143" s="38"/>
      <c r="K143" s="38"/>
      <c r="L143" s="41"/>
      <c r="M143" s="191"/>
      <c r="N143" s="192"/>
      <c r="O143" s="66"/>
      <c r="P143" s="66"/>
      <c r="Q143" s="66"/>
      <c r="R143" s="66"/>
      <c r="S143" s="66"/>
      <c r="T143" s="67"/>
      <c r="U143" s="36"/>
      <c r="V143" s="36"/>
      <c r="W143" s="36"/>
      <c r="X143" s="36"/>
      <c r="Y143" s="36"/>
      <c r="Z143" s="36"/>
      <c r="AA143" s="36"/>
      <c r="AB143" s="36"/>
      <c r="AC143" s="36"/>
      <c r="AD143" s="36"/>
      <c r="AE143" s="36"/>
      <c r="AT143" s="19" t="s">
        <v>144</v>
      </c>
      <c r="AU143" s="19" t="s">
        <v>84</v>
      </c>
    </row>
    <row r="144" spans="1:65" s="2" customFormat="1" ht="29.25">
      <c r="A144" s="36"/>
      <c r="B144" s="37"/>
      <c r="C144" s="38"/>
      <c r="D144" s="188" t="s">
        <v>145</v>
      </c>
      <c r="E144" s="38"/>
      <c r="F144" s="193" t="s">
        <v>146</v>
      </c>
      <c r="G144" s="38"/>
      <c r="H144" s="38"/>
      <c r="I144" s="190"/>
      <c r="J144" s="38"/>
      <c r="K144" s="38"/>
      <c r="L144" s="41"/>
      <c r="M144" s="194"/>
      <c r="N144" s="195"/>
      <c r="O144" s="196"/>
      <c r="P144" s="196"/>
      <c r="Q144" s="196"/>
      <c r="R144" s="196"/>
      <c r="S144" s="196"/>
      <c r="T144" s="197"/>
      <c r="U144" s="36"/>
      <c r="V144" s="36"/>
      <c r="W144" s="36"/>
      <c r="X144" s="36"/>
      <c r="Y144" s="36"/>
      <c r="Z144" s="36"/>
      <c r="AA144" s="36"/>
      <c r="AB144" s="36"/>
      <c r="AC144" s="36"/>
      <c r="AD144" s="36"/>
      <c r="AE144" s="36"/>
      <c r="AT144" s="19" t="s">
        <v>145</v>
      </c>
      <c r="AU144" s="19" t="s">
        <v>84</v>
      </c>
    </row>
    <row r="145" spans="1:31" s="2" customFormat="1" ht="6.95" customHeight="1">
      <c r="A145" s="36"/>
      <c r="B145" s="49"/>
      <c r="C145" s="50"/>
      <c r="D145" s="50"/>
      <c r="E145" s="50"/>
      <c r="F145" s="50"/>
      <c r="G145" s="50"/>
      <c r="H145" s="50"/>
      <c r="I145" s="50"/>
      <c r="J145" s="50"/>
      <c r="K145" s="50"/>
      <c r="L145" s="41"/>
      <c r="M145" s="36"/>
      <c r="O145" s="36"/>
      <c r="P145" s="36"/>
      <c r="Q145" s="36"/>
      <c r="R145" s="36"/>
      <c r="S145" s="36"/>
      <c r="T145" s="36"/>
      <c r="U145" s="36"/>
      <c r="V145" s="36"/>
      <c r="W145" s="36"/>
      <c r="X145" s="36"/>
      <c r="Y145" s="36"/>
      <c r="Z145" s="36"/>
      <c r="AA145" s="36"/>
      <c r="AB145" s="36"/>
      <c r="AC145" s="36"/>
      <c r="AD145" s="36"/>
      <c r="AE145" s="36"/>
    </row>
  </sheetData>
  <sheetProtection algorithmName="SHA-512" hashValue="MWfWq9HrokCNrhzqJHUmlAMwg4eCexqo+o0uXurpUacR9NF3wXOcPZ+mc5yifNcv4FgDg8fEy3ycYj4bRXQB1Q==" saltValue="dQb4sKyowh4J6EykiB2UUyyK/ePCfyl4X9xHvV1IkfeO9/lTzWDY3Bmbhf+rHgJHyrIWVctx6UMDHpGYTHv08Q==" spinCount="100000" sheet="1" objects="1" scenarios="1" formatColumns="0" formatRows="0" autoFilter="0"/>
  <autoFilter ref="C91:K144" xr:uid="{00000000-0009-0000-0000-000001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0"/>
      <c r="M2" s="350"/>
      <c r="N2" s="350"/>
      <c r="O2" s="350"/>
      <c r="P2" s="350"/>
      <c r="Q2" s="350"/>
      <c r="R2" s="350"/>
      <c r="S2" s="350"/>
      <c r="T2" s="350"/>
      <c r="U2" s="350"/>
      <c r="V2" s="350"/>
      <c r="AT2" s="19" t="s">
        <v>89</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3" t="str">
        <f>'Rekapitulace stavby'!K6</f>
        <v>MVE Lučina - rekonstrukce technologie</v>
      </c>
      <c r="F7" s="394"/>
      <c r="G7" s="394"/>
      <c r="H7" s="394"/>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5" t="s">
        <v>218</v>
      </c>
      <c r="F9" s="396"/>
      <c r="G9" s="396"/>
      <c r="H9" s="396"/>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18. 6. 2021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7" t="str">
        <f>'Rekapitulace stavby'!E14</f>
        <v>Vyplň údaj</v>
      </c>
      <c r="F18" s="398"/>
      <c r="G18" s="398"/>
      <c r="H18" s="398"/>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9" t="s">
        <v>19</v>
      </c>
      <c r="F27" s="399"/>
      <c r="G27" s="399"/>
      <c r="H27" s="39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ROUND((SUM(BE81:BE134)),  2)</f>
        <v>0</v>
      </c>
      <c r="G33" s="36"/>
      <c r="H33" s="36"/>
      <c r="I33" s="120">
        <v>0.21</v>
      </c>
      <c r="J33" s="119">
        <f>ROUND(((SUM(BE81:BE134))*I33),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ROUND((SUM(BF81:BF134)),  2)</f>
        <v>0</v>
      </c>
      <c r="G34" s="36"/>
      <c r="H34" s="36"/>
      <c r="I34" s="120">
        <v>0.15</v>
      </c>
      <c r="J34" s="119">
        <f>ROUND(((SUM(BF81:BF134))*I34),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ROUND((SUM(BG81:BG134)),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ROUND((SUM(BH81:BH134)),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ROUND((SUM(BI81:BI134)),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1" t="str">
        <f>E7</f>
        <v>MVE Lučina - rekonstrukce technologie</v>
      </c>
      <c r="F48" s="392"/>
      <c r="G48" s="392"/>
      <c r="H48" s="392"/>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79" t="str">
        <f>E9</f>
        <v>PS 02 - Technologická část elektro</v>
      </c>
      <c r="F50" s="390"/>
      <c r="G50" s="390"/>
      <c r="H50" s="390"/>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18. 6. 2021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J81</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219</v>
      </c>
      <c r="E60" s="139"/>
      <c r="F60" s="139"/>
      <c r="G60" s="139"/>
      <c r="H60" s="139"/>
      <c r="I60" s="139"/>
      <c r="J60" s="140">
        <f>J82</f>
        <v>0</v>
      </c>
      <c r="K60" s="137"/>
      <c r="L60" s="141"/>
    </row>
    <row r="61" spans="1:47" s="10" customFormat="1" ht="19.899999999999999" customHeight="1">
      <c r="B61" s="142"/>
      <c r="C61" s="143"/>
      <c r="D61" s="144" t="s">
        <v>220</v>
      </c>
      <c r="E61" s="145"/>
      <c r="F61" s="145"/>
      <c r="G61" s="145"/>
      <c r="H61" s="145"/>
      <c r="I61" s="145"/>
      <c r="J61" s="146">
        <f>J83</f>
        <v>0</v>
      </c>
      <c r="K61" s="143"/>
      <c r="L61" s="147"/>
    </row>
    <row r="62" spans="1:47" s="2" customFormat="1" ht="21.75" customHeight="1">
      <c r="A62" s="36"/>
      <c r="B62" s="37"/>
      <c r="C62" s="38"/>
      <c r="D62" s="38"/>
      <c r="E62" s="38"/>
      <c r="F62" s="38"/>
      <c r="G62" s="38"/>
      <c r="H62" s="38"/>
      <c r="I62" s="38"/>
      <c r="J62" s="38"/>
      <c r="K62" s="38"/>
      <c r="L62" s="108"/>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8"/>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8"/>
      <c r="S67" s="36"/>
      <c r="T67" s="36"/>
      <c r="U67" s="36"/>
      <c r="V67" s="36"/>
      <c r="W67" s="36"/>
      <c r="X67" s="36"/>
      <c r="Y67" s="36"/>
      <c r="Z67" s="36"/>
      <c r="AA67" s="36"/>
      <c r="AB67" s="36"/>
      <c r="AC67" s="36"/>
      <c r="AD67" s="36"/>
      <c r="AE67" s="36"/>
    </row>
    <row r="68" spans="1:31" s="2" customFormat="1" ht="24.95" customHeight="1">
      <c r="A68" s="36"/>
      <c r="B68" s="37"/>
      <c r="C68" s="25" t="s">
        <v>120</v>
      </c>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12" customHeight="1">
      <c r="A70" s="36"/>
      <c r="B70" s="37"/>
      <c r="C70" s="31" t="s">
        <v>16</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6.5" customHeight="1">
      <c r="A71" s="36"/>
      <c r="B71" s="37"/>
      <c r="C71" s="38"/>
      <c r="D71" s="38"/>
      <c r="E71" s="391" t="str">
        <f>E7</f>
        <v>MVE Lučina - rekonstrukce technologie</v>
      </c>
      <c r="F71" s="392"/>
      <c r="G71" s="392"/>
      <c r="H71" s="392"/>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101</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79" t="str">
        <f>E9</f>
        <v>PS 02 - Technologická část elektro</v>
      </c>
      <c r="F73" s="390"/>
      <c r="G73" s="390"/>
      <c r="H73" s="390"/>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21</v>
      </c>
      <c r="D75" s="38"/>
      <c r="E75" s="38"/>
      <c r="F75" s="29" t="str">
        <f>F12</f>
        <v>VD Lučina na řece Mže (ř. km 96,35)</v>
      </c>
      <c r="G75" s="38"/>
      <c r="H75" s="38"/>
      <c r="I75" s="31" t="s">
        <v>23</v>
      </c>
      <c r="J75" s="61" t="str">
        <f>IF(J12="","",J12)</f>
        <v>18. 6. 2021</v>
      </c>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5.2" customHeight="1">
      <c r="A77" s="36"/>
      <c r="B77" s="37"/>
      <c r="C77" s="31" t="s">
        <v>25</v>
      </c>
      <c r="D77" s="38"/>
      <c r="E77" s="38"/>
      <c r="F77" s="29" t="str">
        <f>E15</f>
        <v>Povodí Vltavy, státní podnik</v>
      </c>
      <c r="G77" s="38"/>
      <c r="H77" s="38"/>
      <c r="I77" s="31" t="s">
        <v>33</v>
      </c>
      <c r="J77" s="34" t="str">
        <f>E21</f>
        <v>AQUATIS a. s.</v>
      </c>
      <c r="K77" s="38"/>
      <c r="L77" s="108"/>
      <c r="S77" s="36"/>
      <c r="T77" s="36"/>
      <c r="U77" s="36"/>
      <c r="V77" s="36"/>
      <c r="W77" s="36"/>
      <c r="X77" s="36"/>
      <c r="Y77" s="36"/>
      <c r="Z77" s="36"/>
      <c r="AA77" s="36"/>
      <c r="AB77" s="36"/>
      <c r="AC77" s="36"/>
      <c r="AD77" s="36"/>
      <c r="AE77" s="36"/>
    </row>
    <row r="78" spans="1:31" s="2" customFormat="1" ht="15.2" customHeight="1">
      <c r="A78" s="36"/>
      <c r="B78" s="37"/>
      <c r="C78" s="31" t="s">
        <v>31</v>
      </c>
      <c r="D78" s="38"/>
      <c r="E78" s="38"/>
      <c r="F78" s="29" t="str">
        <f>IF(E18="","",E18)</f>
        <v>Vyplň údaj</v>
      </c>
      <c r="G78" s="38"/>
      <c r="H78" s="38"/>
      <c r="I78" s="31" t="s">
        <v>38</v>
      </c>
      <c r="J78" s="34" t="str">
        <f>E24</f>
        <v xml:space="preserve"> </v>
      </c>
      <c r="K78" s="38"/>
      <c r="L78" s="108"/>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11" customFormat="1" ht="29.25" customHeight="1">
      <c r="A80" s="148"/>
      <c r="B80" s="149"/>
      <c r="C80" s="150" t="s">
        <v>121</v>
      </c>
      <c r="D80" s="151" t="s">
        <v>61</v>
      </c>
      <c r="E80" s="151" t="s">
        <v>57</v>
      </c>
      <c r="F80" s="151" t="s">
        <v>58</v>
      </c>
      <c r="G80" s="151" t="s">
        <v>122</v>
      </c>
      <c r="H80" s="151" t="s">
        <v>123</v>
      </c>
      <c r="I80" s="151" t="s">
        <v>124</v>
      </c>
      <c r="J80" s="151" t="s">
        <v>105</v>
      </c>
      <c r="K80" s="152" t="s">
        <v>125</v>
      </c>
      <c r="L80" s="153"/>
      <c r="M80" s="70" t="s">
        <v>19</v>
      </c>
      <c r="N80" s="71" t="s">
        <v>46</v>
      </c>
      <c r="O80" s="71" t="s">
        <v>126</v>
      </c>
      <c r="P80" s="71" t="s">
        <v>127</v>
      </c>
      <c r="Q80" s="71" t="s">
        <v>128</v>
      </c>
      <c r="R80" s="71" t="s">
        <v>129</v>
      </c>
      <c r="S80" s="71" t="s">
        <v>130</v>
      </c>
      <c r="T80" s="72" t="s">
        <v>131</v>
      </c>
      <c r="U80" s="148"/>
      <c r="V80" s="148"/>
      <c r="W80" s="148"/>
      <c r="X80" s="148"/>
      <c r="Y80" s="148"/>
      <c r="Z80" s="148"/>
      <c r="AA80" s="148"/>
      <c r="AB80" s="148"/>
      <c r="AC80" s="148"/>
      <c r="AD80" s="148"/>
      <c r="AE80" s="148"/>
    </row>
    <row r="81" spans="1:65" s="2" customFormat="1" ht="22.9" customHeight="1">
      <c r="A81" s="36"/>
      <c r="B81" s="37"/>
      <c r="C81" s="77" t="s">
        <v>132</v>
      </c>
      <c r="D81" s="38"/>
      <c r="E81" s="38"/>
      <c r="F81" s="38"/>
      <c r="G81" s="38"/>
      <c r="H81" s="38"/>
      <c r="I81" s="38"/>
      <c r="J81" s="154">
        <f>BK81</f>
        <v>0</v>
      </c>
      <c r="K81" s="38"/>
      <c r="L81" s="41"/>
      <c r="M81" s="73"/>
      <c r="N81" s="155"/>
      <c r="O81" s="74"/>
      <c r="P81" s="156">
        <f>P82</f>
        <v>0</v>
      </c>
      <c r="Q81" s="74"/>
      <c r="R81" s="156">
        <f>R82</f>
        <v>0</v>
      </c>
      <c r="S81" s="74"/>
      <c r="T81" s="157">
        <f>T82</f>
        <v>0</v>
      </c>
      <c r="U81" s="36"/>
      <c r="V81" s="36"/>
      <c r="W81" s="36"/>
      <c r="X81" s="36"/>
      <c r="Y81" s="36"/>
      <c r="Z81" s="36"/>
      <c r="AA81" s="36"/>
      <c r="AB81" s="36"/>
      <c r="AC81" s="36"/>
      <c r="AD81" s="36"/>
      <c r="AE81" s="36"/>
      <c r="AT81" s="19" t="s">
        <v>75</v>
      </c>
      <c r="AU81" s="19" t="s">
        <v>106</v>
      </c>
      <c r="BK81" s="158">
        <f>BK82</f>
        <v>0</v>
      </c>
    </row>
    <row r="82" spans="1:65" s="12" customFormat="1" ht="25.9" customHeight="1">
      <c r="B82" s="159"/>
      <c r="C82" s="160"/>
      <c r="D82" s="161" t="s">
        <v>75</v>
      </c>
      <c r="E82" s="162" t="s">
        <v>221</v>
      </c>
      <c r="F82" s="162" t="s">
        <v>222</v>
      </c>
      <c r="G82" s="160"/>
      <c r="H82" s="160"/>
      <c r="I82" s="163"/>
      <c r="J82" s="164">
        <f>BK82</f>
        <v>0</v>
      </c>
      <c r="K82" s="160"/>
      <c r="L82" s="165"/>
      <c r="M82" s="166"/>
      <c r="N82" s="167"/>
      <c r="O82" s="167"/>
      <c r="P82" s="168">
        <f>P83</f>
        <v>0</v>
      </c>
      <c r="Q82" s="167"/>
      <c r="R82" s="168">
        <f>R83</f>
        <v>0</v>
      </c>
      <c r="S82" s="167"/>
      <c r="T82" s="169">
        <f>T83</f>
        <v>0</v>
      </c>
      <c r="AR82" s="170" t="s">
        <v>135</v>
      </c>
      <c r="AT82" s="171" t="s">
        <v>75</v>
      </c>
      <c r="AU82" s="171" t="s">
        <v>76</v>
      </c>
      <c r="AY82" s="170" t="s">
        <v>136</v>
      </c>
      <c r="BK82" s="172">
        <f>BK83</f>
        <v>0</v>
      </c>
    </row>
    <row r="83" spans="1:65" s="12" customFormat="1" ht="22.9" customHeight="1">
      <c r="B83" s="159"/>
      <c r="C83" s="160"/>
      <c r="D83" s="161" t="s">
        <v>75</v>
      </c>
      <c r="E83" s="173" t="s">
        <v>223</v>
      </c>
      <c r="F83" s="173" t="s">
        <v>224</v>
      </c>
      <c r="G83" s="160"/>
      <c r="H83" s="160"/>
      <c r="I83" s="163"/>
      <c r="J83" s="174">
        <f>BK83</f>
        <v>0</v>
      </c>
      <c r="K83" s="160"/>
      <c r="L83" s="165"/>
      <c r="M83" s="166"/>
      <c r="N83" s="167"/>
      <c r="O83" s="167"/>
      <c r="P83" s="168">
        <f>SUM(P84:P134)</f>
        <v>0</v>
      </c>
      <c r="Q83" s="167"/>
      <c r="R83" s="168">
        <f>SUM(R84:R134)</f>
        <v>0</v>
      </c>
      <c r="S83" s="167"/>
      <c r="T83" s="169">
        <f>SUM(T84:T134)</f>
        <v>0</v>
      </c>
      <c r="AR83" s="170" t="s">
        <v>135</v>
      </c>
      <c r="AT83" s="171" t="s">
        <v>75</v>
      </c>
      <c r="AU83" s="171" t="s">
        <v>84</v>
      </c>
      <c r="AY83" s="170" t="s">
        <v>136</v>
      </c>
      <c r="BK83" s="172">
        <f>SUM(BK84:BK134)</f>
        <v>0</v>
      </c>
    </row>
    <row r="84" spans="1:65" s="2" customFormat="1" ht="16.5" customHeight="1">
      <c r="A84" s="36"/>
      <c r="B84" s="37"/>
      <c r="C84" s="175" t="s">
        <v>84</v>
      </c>
      <c r="D84" s="175" t="s">
        <v>139</v>
      </c>
      <c r="E84" s="176" t="s">
        <v>225</v>
      </c>
      <c r="F84" s="177" t="s">
        <v>226</v>
      </c>
      <c r="G84" s="178" t="s">
        <v>227</v>
      </c>
      <c r="H84" s="179">
        <v>1</v>
      </c>
      <c r="I84" s="180"/>
      <c r="J84" s="181">
        <f>ROUND(I84*H84,2)</f>
        <v>0</v>
      </c>
      <c r="K84" s="177" t="s">
        <v>19</v>
      </c>
      <c r="L84" s="41"/>
      <c r="M84" s="182" t="s">
        <v>19</v>
      </c>
      <c r="N84" s="183" t="s">
        <v>47</v>
      </c>
      <c r="O84" s="66"/>
      <c r="P84" s="184">
        <f>O84*H84</f>
        <v>0</v>
      </c>
      <c r="Q84" s="184">
        <v>0</v>
      </c>
      <c r="R84" s="184">
        <f>Q84*H84</f>
        <v>0</v>
      </c>
      <c r="S84" s="184">
        <v>0</v>
      </c>
      <c r="T84" s="185">
        <f>S84*H84</f>
        <v>0</v>
      </c>
      <c r="U84" s="36"/>
      <c r="V84" s="36"/>
      <c r="W84" s="36"/>
      <c r="X84" s="36"/>
      <c r="Y84" s="36"/>
      <c r="Z84" s="36"/>
      <c r="AA84" s="36"/>
      <c r="AB84" s="36"/>
      <c r="AC84" s="36"/>
      <c r="AD84" s="36"/>
      <c r="AE84" s="36"/>
      <c r="AR84" s="186" t="s">
        <v>228</v>
      </c>
      <c r="AT84" s="186" t="s">
        <v>139</v>
      </c>
      <c r="AU84" s="186" t="s">
        <v>86</v>
      </c>
      <c r="AY84" s="19" t="s">
        <v>136</v>
      </c>
      <c r="BE84" s="187">
        <f>IF(N84="základní",J84,0)</f>
        <v>0</v>
      </c>
      <c r="BF84" s="187">
        <f>IF(N84="snížená",J84,0)</f>
        <v>0</v>
      </c>
      <c r="BG84" s="187">
        <f>IF(N84="zákl. přenesená",J84,0)</f>
        <v>0</v>
      </c>
      <c r="BH84" s="187">
        <f>IF(N84="sníž. přenesená",J84,0)</f>
        <v>0</v>
      </c>
      <c r="BI84" s="187">
        <f>IF(N84="nulová",J84,0)</f>
        <v>0</v>
      </c>
      <c r="BJ84" s="19" t="s">
        <v>84</v>
      </c>
      <c r="BK84" s="187">
        <f>ROUND(I84*H84,2)</f>
        <v>0</v>
      </c>
      <c r="BL84" s="19" t="s">
        <v>228</v>
      </c>
      <c r="BM84" s="186" t="s">
        <v>229</v>
      </c>
    </row>
    <row r="85" spans="1:65" s="2" customFormat="1">
      <c r="A85" s="36"/>
      <c r="B85" s="37"/>
      <c r="C85" s="38"/>
      <c r="D85" s="188" t="s">
        <v>144</v>
      </c>
      <c r="E85" s="38"/>
      <c r="F85" s="189" t="s">
        <v>226</v>
      </c>
      <c r="G85" s="38"/>
      <c r="H85" s="38"/>
      <c r="I85" s="190"/>
      <c r="J85" s="38"/>
      <c r="K85" s="38"/>
      <c r="L85" s="41"/>
      <c r="M85" s="191"/>
      <c r="N85" s="192"/>
      <c r="O85" s="66"/>
      <c r="P85" s="66"/>
      <c r="Q85" s="66"/>
      <c r="R85" s="66"/>
      <c r="S85" s="66"/>
      <c r="T85" s="67"/>
      <c r="U85" s="36"/>
      <c r="V85" s="36"/>
      <c r="W85" s="36"/>
      <c r="X85" s="36"/>
      <c r="Y85" s="36"/>
      <c r="Z85" s="36"/>
      <c r="AA85" s="36"/>
      <c r="AB85" s="36"/>
      <c r="AC85" s="36"/>
      <c r="AD85" s="36"/>
      <c r="AE85" s="36"/>
      <c r="AT85" s="19" t="s">
        <v>144</v>
      </c>
      <c r="AU85" s="19" t="s">
        <v>86</v>
      </c>
    </row>
    <row r="86" spans="1:65" s="2" customFormat="1" ht="19.5">
      <c r="A86" s="36"/>
      <c r="B86" s="37"/>
      <c r="C86" s="38"/>
      <c r="D86" s="188" t="s">
        <v>145</v>
      </c>
      <c r="E86" s="38"/>
      <c r="F86" s="193" t="s">
        <v>230</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145</v>
      </c>
      <c r="AU86" s="19" t="s">
        <v>86</v>
      </c>
    </row>
    <row r="87" spans="1:65" s="2" customFormat="1" ht="16.5" customHeight="1">
      <c r="A87" s="36"/>
      <c r="B87" s="37"/>
      <c r="C87" s="175" t="s">
        <v>86</v>
      </c>
      <c r="D87" s="175" t="s">
        <v>139</v>
      </c>
      <c r="E87" s="176" t="s">
        <v>231</v>
      </c>
      <c r="F87" s="177" t="s">
        <v>232</v>
      </c>
      <c r="G87" s="178" t="s">
        <v>227</v>
      </c>
      <c r="H87" s="179">
        <v>1</v>
      </c>
      <c r="I87" s="180"/>
      <c r="J87" s="181">
        <f>ROUND(I87*H87,2)</f>
        <v>0</v>
      </c>
      <c r="K87" s="177" t="s">
        <v>19</v>
      </c>
      <c r="L87" s="41"/>
      <c r="M87" s="182" t="s">
        <v>19</v>
      </c>
      <c r="N87" s="183" t="s">
        <v>47</v>
      </c>
      <c r="O87" s="66"/>
      <c r="P87" s="184">
        <f>O87*H87</f>
        <v>0</v>
      </c>
      <c r="Q87" s="184">
        <v>0</v>
      </c>
      <c r="R87" s="184">
        <f>Q87*H87</f>
        <v>0</v>
      </c>
      <c r="S87" s="184">
        <v>0</v>
      </c>
      <c r="T87" s="185">
        <f>S87*H87</f>
        <v>0</v>
      </c>
      <c r="U87" s="36"/>
      <c r="V87" s="36"/>
      <c r="W87" s="36"/>
      <c r="X87" s="36"/>
      <c r="Y87" s="36"/>
      <c r="Z87" s="36"/>
      <c r="AA87" s="36"/>
      <c r="AB87" s="36"/>
      <c r="AC87" s="36"/>
      <c r="AD87" s="36"/>
      <c r="AE87" s="36"/>
      <c r="AR87" s="186" t="s">
        <v>228</v>
      </c>
      <c r="AT87" s="186" t="s">
        <v>139</v>
      </c>
      <c r="AU87" s="186" t="s">
        <v>86</v>
      </c>
      <c r="AY87" s="19" t="s">
        <v>136</v>
      </c>
      <c r="BE87" s="187">
        <f>IF(N87="základní",J87,0)</f>
        <v>0</v>
      </c>
      <c r="BF87" s="187">
        <f>IF(N87="snížená",J87,0)</f>
        <v>0</v>
      </c>
      <c r="BG87" s="187">
        <f>IF(N87="zákl. přenesená",J87,0)</f>
        <v>0</v>
      </c>
      <c r="BH87" s="187">
        <f>IF(N87="sníž. přenesená",J87,0)</f>
        <v>0</v>
      </c>
      <c r="BI87" s="187">
        <f>IF(N87="nulová",J87,0)</f>
        <v>0</v>
      </c>
      <c r="BJ87" s="19" t="s">
        <v>84</v>
      </c>
      <c r="BK87" s="187">
        <f>ROUND(I87*H87,2)</f>
        <v>0</v>
      </c>
      <c r="BL87" s="19" t="s">
        <v>228</v>
      </c>
      <c r="BM87" s="186" t="s">
        <v>233</v>
      </c>
    </row>
    <row r="88" spans="1:65" s="2" customFormat="1">
      <c r="A88" s="36"/>
      <c r="B88" s="37"/>
      <c r="C88" s="38"/>
      <c r="D88" s="188" t="s">
        <v>144</v>
      </c>
      <c r="E88" s="38"/>
      <c r="F88" s="189" t="s">
        <v>232</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144</v>
      </c>
      <c r="AU88" s="19" t="s">
        <v>86</v>
      </c>
    </row>
    <row r="89" spans="1:65" s="2" customFormat="1" ht="19.5">
      <c r="A89" s="36"/>
      <c r="B89" s="37"/>
      <c r="C89" s="38"/>
      <c r="D89" s="188" t="s">
        <v>145</v>
      </c>
      <c r="E89" s="38"/>
      <c r="F89" s="193" t="s">
        <v>230</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145</v>
      </c>
      <c r="AU89" s="19" t="s">
        <v>86</v>
      </c>
    </row>
    <row r="90" spans="1:65" s="2" customFormat="1" ht="16.5" customHeight="1">
      <c r="A90" s="36"/>
      <c r="B90" s="37"/>
      <c r="C90" s="175" t="s">
        <v>135</v>
      </c>
      <c r="D90" s="175" t="s">
        <v>139</v>
      </c>
      <c r="E90" s="176" t="s">
        <v>234</v>
      </c>
      <c r="F90" s="177" t="s">
        <v>235</v>
      </c>
      <c r="G90" s="178" t="s">
        <v>227</v>
      </c>
      <c r="H90" s="179">
        <v>1</v>
      </c>
      <c r="I90" s="180"/>
      <c r="J90" s="181">
        <f>ROUND(I90*H90,2)</f>
        <v>0</v>
      </c>
      <c r="K90" s="177" t="s">
        <v>19</v>
      </c>
      <c r="L90" s="41"/>
      <c r="M90" s="182" t="s">
        <v>19</v>
      </c>
      <c r="N90" s="183" t="s">
        <v>47</v>
      </c>
      <c r="O90" s="66"/>
      <c r="P90" s="184">
        <f>O90*H90</f>
        <v>0</v>
      </c>
      <c r="Q90" s="184">
        <v>0</v>
      </c>
      <c r="R90" s="184">
        <f>Q90*H90</f>
        <v>0</v>
      </c>
      <c r="S90" s="184">
        <v>0</v>
      </c>
      <c r="T90" s="185">
        <f>S90*H90</f>
        <v>0</v>
      </c>
      <c r="U90" s="36"/>
      <c r="V90" s="36"/>
      <c r="W90" s="36"/>
      <c r="X90" s="36"/>
      <c r="Y90" s="36"/>
      <c r="Z90" s="36"/>
      <c r="AA90" s="36"/>
      <c r="AB90" s="36"/>
      <c r="AC90" s="36"/>
      <c r="AD90" s="36"/>
      <c r="AE90" s="36"/>
      <c r="AR90" s="186" t="s">
        <v>228</v>
      </c>
      <c r="AT90" s="186" t="s">
        <v>139</v>
      </c>
      <c r="AU90" s="186" t="s">
        <v>86</v>
      </c>
      <c r="AY90" s="19" t="s">
        <v>136</v>
      </c>
      <c r="BE90" s="187">
        <f>IF(N90="základní",J90,0)</f>
        <v>0</v>
      </c>
      <c r="BF90" s="187">
        <f>IF(N90="snížená",J90,0)</f>
        <v>0</v>
      </c>
      <c r="BG90" s="187">
        <f>IF(N90="zákl. přenesená",J90,0)</f>
        <v>0</v>
      </c>
      <c r="BH90" s="187">
        <f>IF(N90="sníž. přenesená",J90,0)</f>
        <v>0</v>
      </c>
      <c r="BI90" s="187">
        <f>IF(N90="nulová",J90,0)</f>
        <v>0</v>
      </c>
      <c r="BJ90" s="19" t="s">
        <v>84</v>
      </c>
      <c r="BK90" s="187">
        <f>ROUND(I90*H90,2)</f>
        <v>0</v>
      </c>
      <c r="BL90" s="19" t="s">
        <v>228</v>
      </c>
      <c r="BM90" s="186" t="s">
        <v>236</v>
      </c>
    </row>
    <row r="91" spans="1:65" s="2" customFormat="1">
      <c r="A91" s="36"/>
      <c r="B91" s="37"/>
      <c r="C91" s="38"/>
      <c r="D91" s="188" t="s">
        <v>144</v>
      </c>
      <c r="E91" s="38"/>
      <c r="F91" s="189" t="s">
        <v>235</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144</v>
      </c>
      <c r="AU91" s="19" t="s">
        <v>86</v>
      </c>
    </row>
    <row r="92" spans="1:65" s="2" customFormat="1" ht="19.5">
      <c r="A92" s="36"/>
      <c r="B92" s="37"/>
      <c r="C92" s="38"/>
      <c r="D92" s="188" t="s">
        <v>145</v>
      </c>
      <c r="E92" s="38"/>
      <c r="F92" s="193" t="s">
        <v>230</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145</v>
      </c>
      <c r="AU92" s="19" t="s">
        <v>86</v>
      </c>
    </row>
    <row r="93" spans="1:65" s="2" customFormat="1" ht="16.5" customHeight="1">
      <c r="A93" s="36"/>
      <c r="B93" s="37"/>
      <c r="C93" s="175" t="s">
        <v>161</v>
      </c>
      <c r="D93" s="175" t="s">
        <v>139</v>
      </c>
      <c r="E93" s="176" t="s">
        <v>237</v>
      </c>
      <c r="F93" s="177" t="s">
        <v>238</v>
      </c>
      <c r="G93" s="178" t="s">
        <v>227</v>
      </c>
      <c r="H93" s="179">
        <v>1</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228</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228</v>
      </c>
      <c r="BM93" s="186" t="s">
        <v>239</v>
      </c>
    </row>
    <row r="94" spans="1:65" s="2" customFormat="1">
      <c r="A94" s="36"/>
      <c r="B94" s="37"/>
      <c r="C94" s="38"/>
      <c r="D94" s="188" t="s">
        <v>144</v>
      </c>
      <c r="E94" s="38"/>
      <c r="F94" s="189" t="s">
        <v>238</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19.5">
      <c r="A95" s="36"/>
      <c r="B95" s="37"/>
      <c r="C95" s="38"/>
      <c r="D95" s="188" t="s">
        <v>145</v>
      </c>
      <c r="E95" s="38"/>
      <c r="F95" s="193" t="s">
        <v>230</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145</v>
      </c>
      <c r="AU95" s="19" t="s">
        <v>86</v>
      </c>
    </row>
    <row r="96" spans="1:65" s="2" customFormat="1" ht="16.5" customHeight="1">
      <c r="A96" s="36"/>
      <c r="B96" s="37"/>
      <c r="C96" s="175" t="s">
        <v>168</v>
      </c>
      <c r="D96" s="175" t="s">
        <v>139</v>
      </c>
      <c r="E96" s="176" t="s">
        <v>240</v>
      </c>
      <c r="F96" s="177" t="s">
        <v>241</v>
      </c>
      <c r="G96" s="178" t="s">
        <v>242</v>
      </c>
      <c r="H96" s="179">
        <v>1</v>
      </c>
      <c r="I96" s="180"/>
      <c r="J96" s="181">
        <f>ROUND(I96*H96,2)</f>
        <v>0</v>
      </c>
      <c r="K96" s="177" t="s">
        <v>19</v>
      </c>
      <c r="L96" s="41"/>
      <c r="M96" s="182" t="s">
        <v>19</v>
      </c>
      <c r="N96" s="183" t="s">
        <v>47</v>
      </c>
      <c r="O96" s="66"/>
      <c r="P96" s="184">
        <f>O96*H96</f>
        <v>0</v>
      </c>
      <c r="Q96" s="184">
        <v>0</v>
      </c>
      <c r="R96" s="184">
        <f>Q96*H96</f>
        <v>0</v>
      </c>
      <c r="S96" s="184">
        <v>0</v>
      </c>
      <c r="T96" s="185">
        <f>S96*H96</f>
        <v>0</v>
      </c>
      <c r="U96" s="36"/>
      <c r="V96" s="36"/>
      <c r="W96" s="36"/>
      <c r="X96" s="36"/>
      <c r="Y96" s="36"/>
      <c r="Z96" s="36"/>
      <c r="AA96" s="36"/>
      <c r="AB96" s="36"/>
      <c r="AC96" s="36"/>
      <c r="AD96" s="36"/>
      <c r="AE96" s="36"/>
      <c r="AR96" s="186" t="s">
        <v>228</v>
      </c>
      <c r="AT96" s="186" t="s">
        <v>139</v>
      </c>
      <c r="AU96" s="186" t="s">
        <v>86</v>
      </c>
      <c r="AY96" s="19" t="s">
        <v>136</v>
      </c>
      <c r="BE96" s="187">
        <f>IF(N96="základní",J96,0)</f>
        <v>0</v>
      </c>
      <c r="BF96" s="187">
        <f>IF(N96="snížená",J96,0)</f>
        <v>0</v>
      </c>
      <c r="BG96" s="187">
        <f>IF(N96="zákl. přenesená",J96,0)</f>
        <v>0</v>
      </c>
      <c r="BH96" s="187">
        <f>IF(N96="sníž. přenesená",J96,0)</f>
        <v>0</v>
      </c>
      <c r="BI96" s="187">
        <f>IF(N96="nulová",J96,0)</f>
        <v>0</v>
      </c>
      <c r="BJ96" s="19" t="s">
        <v>84</v>
      </c>
      <c r="BK96" s="187">
        <f>ROUND(I96*H96,2)</f>
        <v>0</v>
      </c>
      <c r="BL96" s="19" t="s">
        <v>228</v>
      </c>
      <c r="BM96" s="186" t="s">
        <v>243</v>
      </c>
    </row>
    <row r="97" spans="1:65" s="2" customFormat="1">
      <c r="A97" s="36"/>
      <c r="B97" s="37"/>
      <c r="C97" s="38"/>
      <c r="D97" s="188" t="s">
        <v>144</v>
      </c>
      <c r="E97" s="38"/>
      <c r="F97" s="189" t="s">
        <v>241</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144</v>
      </c>
      <c r="AU97" s="19" t="s">
        <v>86</v>
      </c>
    </row>
    <row r="98" spans="1:65" s="2" customFormat="1" ht="19.5">
      <c r="A98" s="36"/>
      <c r="B98" s="37"/>
      <c r="C98" s="38"/>
      <c r="D98" s="188" t="s">
        <v>145</v>
      </c>
      <c r="E98" s="38"/>
      <c r="F98" s="193" t="s">
        <v>230</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145</v>
      </c>
      <c r="AU98" s="19" t="s">
        <v>86</v>
      </c>
    </row>
    <row r="99" spans="1:65" s="2" customFormat="1" ht="16.5" customHeight="1">
      <c r="A99" s="36"/>
      <c r="B99" s="37"/>
      <c r="C99" s="175" t="s">
        <v>174</v>
      </c>
      <c r="D99" s="175" t="s">
        <v>139</v>
      </c>
      <c r="E99" s="176" t="s">
        <v>244</v>
      </c>
      <c r="F99" s="177" t="s">
        <v>245</v>
      </c>
      <c r="G99" s="178" t="s">
        <v>242</v>
      </c>
      <c r="H99" s="179">
        <v>1</v>
      </c>
      <c r="I99" s="180"/>
      <c r="J99" s="181">
        <f>ROUND(I99*H99,2)</f>
        <v>0</v>
      </c>
      <c r="K99" s="177" t="s">
        <v>19</v>
      </c>
      <c r="L99" s="41"/>
      <c r="M99" s="182" t="s">
        <v>19</v>
      </c>
      <c r="N99" s="183" t="s">
        <v>47</v>
      </c>
      <c r="O99" s="66"/>
      <c r="P99" s="184">
        <f>O99*H99</f>
        <v>0</v>
      </c>
      <c r="Q99" s="184">
        <v>0</v>
      </c>
      <c r="R99" s="184">
        <f>Q99*H99</f>
        <v>0</v>
      </c>
      <c r="S99" s="184">
        <v>0</v>
      </c>
      <c r="T99" s="185">
        <f>S99*H99</f>
        <v>0</v>
      </c>
      <c r="U99" s="36"/>
      <c r="V99" s="36"/>
      <c r="W99" s="36"/>
      <c r="X99" s="36"/>
      <c r="Y99" s="36"/>
      <c r="Z99" s="36"/>
      <c r="AA99" s="36"/>
      <c r="AB99" s="36"/>
      <c r="AC99" s="36"/>
      <c r="AD99" s="36"/>
      <c r="AE99" s="36"/>
      <c r="AR99" s="186" t="s">
        <v>228</v>
      </c>
      <c r="AT99" s="186" t="s">
        <v>139</v>
      </c>
      <c r="AU99" s="186" t="s">
        <v>86</v>
      </c>
      <c r="AY99" s="19" t="s">
        <v>136</v>
      </c>
      <c r="BE99" s="187">
        <f>IF(N99="základní",J99,0)</f>
        <v>0</v>
      </c>
      <c r="BF99" s="187">
        <f>IF(N99="snížená",J99,0)</f>
        <v>0</v>
      </c>
      <c r="BG99" s="187">
        <f>IF(N99="zákl. přenesená",J99,0)</f>
        <v>0</v>
      </c>
      <c r="BH99" s="187">
        <f>IF(N99="sníž. přenesená",J99,0)</f>
        <v>0</v>
      </c>
      <c r="BI99" s="187">
        <f>IF(N99="nulová",J99,0)</f>
        <v>0</v>
      </c>
      <c r="BJ99" s="19" t="s">
        <v>84</v>
      </c>
      <c r="BK99" s="187">
        <f>ROUND(I99*H99,2)</f>
        <v>0</v>
      </c>
      <c r="BL99" s="19" t="s">
        <v>228</v>
      </c>
      <c r="BM99" s="186" t="s">
        <v>246</v>
      </c>
    </row>
    <row r="100" spans="1:65" s="2" customFormat="1">
      <c r="A100" s="36"/>
      <c r="B100" s="37"/>
      <c r="C100" s="38"/>
      <c r="D100" s="188" t="s">
        <v>144</v>
      </c>
      <c r="E100" s="38"/>
      <c r="F100" s="189" t="s">
        <v>245</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144</v>
      </c>
      <c r="AU100" s="19" t="s">
        <v>86</v>
      </c>
    </row>
    <row r="101" spans="1:65" s="2" customFormat="1" ht="19.5">
      <c r="A101" s="36"/>
      <c r="B101" s="37"/>
      <c r="C101" s="38"/>
      <c r="D101" s="188" t="s">
        <v>145</v>
      </c>
      <c r="E101" s="38"/>
      <c r="F101" s="193" t="s">
        <v>230</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145</v>
      </c>
      <c r="AU101" s="19" t="s">
        <v>86</v>
      </c>
    </row>
    <row r="102" spans="1:65" s="2" customFormat="1" ht="16.5" customHeight="1">
      <c r="A102" s="36"/>
      <c r="B102" s="37"/>
      <c r="C102" s="175" t="s">
        <v>178</v>
      </c>
      <c r="D102" s="175" t="s">
        <v>139</v>
      </c>
      <c r="E102" s="176" t="s">
        <v>247</v>
      </c>
      <c r="F102" s="177" t="s">
        <v>248</v>
      </c>
      <c r="G102" s="178" t="s">
        <v>242</v>
      </c>
      <c r="H102" s="179">
        <v>1</v>
      </c>
      <c r="I102" s="180"/>
      <c r="J102" s="181">
        <f>ROUND(I102*H102,2)</f>
        <v>0</v>
      </c>
      <c r="K102" s="177" t="s">
        <v>19</v>
      </c>
      <c r="L102" s="41"/>
      <c r="M102" s="182" t="s">
        <v>19</v>
      </c>
      <c r="N102" s="183" t="s">
        <v>47</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228</v>
      </c>
      <c r="AT102" s="186" t="s">
        <v>139</v>
      </c>
      <c r="AU102" s="186" t="s">
        <v>86</v>
      </c>
      <c r="AY102" s="19" t="s">
        <v>136</v>
      </c>
      <c r="BE102" s="187">
        <f>IF(N102="základní",J102,0)</f>
        <v>0</v>
      </c>
      <c r="BF102" s="187">
        <f>IF(N102="snížená",J102,0)</f>
        <v>0</v>
      </c>
      <c r="BG102" s="187">
        <f>IF(N102="zákl. přenesená",J102,0)</f>
        <v>0</v>
      </c>
      <c r="BH102" s="187">
        <f>IF(N102="sníž. přenesená",J102,0)</f>
        <v>0</v>
      </c>
      <c r="BI102" s="187">
        <f>IF(N102="nulová",J102,0)</f>
        <v>0</v>
      </c>
      <c r="BJ102" s="19" t="s">
        <v>84</v>
      </c>
      <c r="BK102" s="187">
        <f>ROUND(I102*H102,2)</f>
        <v>0</v>
      </c>
      <c r="BL102" s="19" t="s">
        <v>228</v>
      </c>
      <c r="BM102" s="186" t="s">
        <v>249</v>
      </c>
    </row>
    <row r="103" spans="1:65" s="2" customFormat="1">
      <c r="A103" s="36"/>
      <c r="B103" s="37"/>
      <c r="C103" s="38"/>
      <c r="D103" s="188" t="s">
        <v>144</v>
      </c>
      <c r="E103" s="38"/>
      <c r="F103" s="189" t="s">
        <v>248</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144</v>
      </c>
      <c r="AU103" s="19" t="s">
        <v>86</v>
      </c>
    </row>
    <row r="104" spans="1:65" s="2" customFormat="1" ht="19.5">
      <c r="A104" s="36"/>
      <c r="B104" s="37"/>
      <c r="C104" s="38"/>
      <c r="D104" s="188" t="s">
        <v>145</v>
      </c>
      <c r="E104" s="38"/>
      <c r="F104" s="193" t="s">
        <v>230</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145</v>
      </c>
      <c r="AU104" s="19" t="s">
        <v>86</v>
      </c>
    </row>
    <row r="105" spans="1:65" s="2" customFormat="1" ht="16.5" customHeight="1">
      <c r="A105" s="36"/>
      <c r="B105" s="37"/>
      <c r="C105" s="175" t="s">
        <v>182</v>
      </c>
      <c r="D105" s="175" t="s">
        <v>139</v>
      </c>
      <c r="E105" s="176" t="s">
        <v>250</v>
      </c>
      <c r="F105" s="177" t="s">
        <v>251</v>
      </c>
      <c r="G105" s="178" t="s">
        <v>242</v>
      </c>
      <c r="H105" s="179">
        <v>1</v>
      </c>
      <c r="I105" s="180"/>
      <c r="J105" s="181">
        <f>ROUND(I105*H105,2)</f>
        <v>0</v>
      </c>
      <c r="K105" s="177" t="s">
        <v>19</v>
      </c>
      <c r="L105" s="41"/>
      <c r="M105" s="182" t="s">
        <v>19</v>
      </c>
      <c r="N105" s="183" t="s">
        <v>47</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228</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228</v>
      </c>
      <c r="BM105" s="186" t="s">
        <v>252</v>
      </c>
    </row>
    <row r="106" spans="1:65" s="2" customFormat="1">
      <c r="A106" s="36"/>
      <c r="B106" s="37"/>
      <c r="C106" s="38"/>
      <c r="D106" s="188" t="s">
        <v>144</v>
      </c>
      <c r="E106" s="38"/>
      <c r="F106" s="189" t="s">
        <v>251</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9.5">
      <c r="A107" s="36"/>
      <c r="B107" s="37"/>
      <c r="C107" s="38"/>
      <c r="D107" s="188" t="s">
        <v>145</v>
      </c>
      <c r="E107" s="38"/>
      <c r="F107" s="193" t="s">
        <v>230</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145</v>
      </c>
      <c r="AU107" s="19" t="s">
        <v>86</v>
      </c>
    </row>
    <row r="108" spans="1:65" s="2" customFormat="1" ht="16.5" customHeight="1">
      <c r="A108" s="36"/>
      <c r="B108" s="37"/>
      <c r="C108" s="175" t="s">
        <v>187</v>
      </c>
      <c r="D108" s="175" t="s">
        <v>139</v>
      </c>
      <c r="E108" s="176" t="s">
        <v>253</v>
      </c>
      <c r="F108" s="177" t="s">
        <v>254</v>
      </c>
      <c r="G108" s="178" t="s">
        <v>242</v>
      </c>
      <c r="H108" s="179">
        <v>1</v>
      </c>
      <c r="I108" s="180"/>
      <c r="J108" s="181">
        <f>ROUND(I108*H108,2)</f>
        <v>0</v>
      </c>
      <c r="K108" s="177" t="s">
        <v>19</v>
      </c>
      <c r="L108" s="41"/>
      <c r="M108" s="182" t="s">
        <v>19</v>
      </c>
      <c r="N108" s="183" t="s">
        <v>47</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228</v>
      </c>
      <c r="AT108" s="186" t="s">
        <v>139</v>
      </c>
      <c r="AU108" s="186" t="s">
        <v>86</v>
      </c>
      <c r="AY108" s="19" t="s">
        <v>136</v>
      </c>
      <c r="BE108" s="187">
        <f>IF(N108="základní",J108,0)</f>
        <v>0</v>
      </c>
      <c r="BF108" s="187">
        <f>IF(N108="snížená",J108,0)</f>
        <v>0</v>
      </c>
      <c r="BG108" s="187">
        <f>IF(N108="zákl. přenesená",J108,0)</f>
        <v>0</v>
      </c>
      <c r="BH108" s="187">
        <f>IF(N108="sníž. přenesená",J108,0)</f>
        <v>0</v>
      </c>
      <c r="BI108" s="187">
        <f>IF(N108="nulová",J108,0)</f>
        <v>0</v>
      </c>
      <c r="BJ108" s="19" t="s">
        <v>84</v>
      </c>
      <c r="BK108" s="187">
        <f>ROUND(I108*H108,2)</f>
        <v>0</v>
      </c>
      <c r="BL108" s="19" t="s">
        <v>228</v>
      </c>
      <c r="BM108" s="186" t="s">
        <v>255</v>
      </c>
    </row>
    <row r="109" spans="1:65" s="2" customFormat="1">
      <c r="A109" s="36"/>
      <c r="B109" s="37"/>
      <c r="C109" s="38"/>
      <c r="D109" s="188" t="s">
        <v>144</v>
      </c>
      <c r="E109" s="38"/>
      <c r="F109" s="189" t="s">
        <v>254</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144</v>
      </c>
      <c r="AU109" s="19" t="s">
        <v>86</v>
      </c>
    </row>
    <row r="110" spans="1:65" s="2" customFormat="1" ht="19.5">
      <c r="A110" s="36"/>
      <c r="B110" s="37"/>
      <c r="C110" s="38"/>
      <c r="D110" s="188" t="s">
        <v>145</v>
      </c>
      <c r="E110" s="38"/>
      <c r="F110" s="193" t="s">
        <v>230</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145</v>
      </c>
      <c r="AU110" s="19" t="s">
        <v>86</v>
      </c>
    </row>
    <row r="111" spans="1:65" s="2" customFormat="1" ht="16.5" customHeight="1">
      <c r="A111" s="36"/>
      <c r="B111" s="37"/>
      <c r="C111" s="175" t="s">
        <v>192</v>
      </c>
      <c r="D111" s="175" t="s">
        <v>139</v>
      </c>
      <c r="E111" s="176" t="s">
        <v>256</v>
      </c>
      <c r="F111" s="177" t="s">
        <v>257</v>
      </c>
      <c r="G111" s="178" t="s">
        <v>242</v>
      </c>
      <c r="H111" s="179">
        <v>1</v>
      </c>
      <c r="I111" s="180"/>
      <c r="J111" s="181">
        <f>ROUND(I111*H111,2)</f>
        <v>0</v>
      </c>
      <c r="K111" s="177" t="s">
        <v>19</v>
      </c>
      <c r="L111" s="41"/>
      <c r="M111" s="182" t="s">
        <v>19</v>
      </c>
      <c r="N111" s="183" t="s">
        <v>47</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228</v>
      </c>
      <c r="AT111" s="186" t="s">
        <v>139</v>
      </c>
      <c r="AU111" s="186" t="s">
        <v>86</v>
      </c>
      <c r="AY111" s="19" t="s">
        <v>136</v>
      </c>
      <c r="BE111" s="187">
        <f>IF(N111="základní",J111,0)</f>
        <v>0</v>
      </c>
      <c r="BF111" s="187">
        <f>IF(N111="snížená",J111,0)</f>
        <v>0</v>
      </c>
      <c r="BG111" s="187">
        <f>IF(N111="zákl. přenesená",J111,0)</f>
        <v>0</v>
      </c>
      <c r="BH111" s="187">
        <f>IF(N111="sníž. přenesená",J111,0)</f>
        <v>0</v>
      </c>
      <c r="BI111" s="187">
        <f>IF(N111="nulová",J111,0)</f>
        <v>0</v>
      </c>
      <c r="BJ111" s="19" t="s">
        <v>84</v>
      </c>
      <c r="BK111" s="187">
        <f>ROUND(I111*H111,2)</f>
        <v>0</v>
      </c>
      <c r="BL111" s="19" t="s">
        <v>228</v>
      </c>
      <c r="BM111" s="186" t="s">
        <v>258</v>
      </c>
    </row>
    <row r="112" spans="1:65" s="2" customFormat="1">
      <c r="A112" s="36"/>
      <c r="B112" s="37"/>
      <c r="C112" s="38"/>
      <c r="D112" s="188" t="s">
        <v>144</v>
      </c>
      <c r="E112" s="38"/>
      <c r="F112" s="189" t="s">
        <v>257</v>
      </c>
      <c r="G112" s="38"/>
      <c r="H112" s="38"/>
      <c r="I112" s="190"/>
      <c r="J112" s="38"/>
      <c r="K112" s="38"/>
      <c r="L112" s="41"/>
      <c r="M112" s="191"/>
      <c r="N112" s="192"/>
      <c r="O112" s="66"/>
      <c r="P112" s="66"/>
      <c r="Q112" s="66"/>
      <c r="R112" s="66"/>
      <c r="S112" s="66"/>
      <c r="T112" s="67"/>
      <c r="U112" s="36"/>
      <c r="V112" s="36"/>
      <c r="W112" s="36"/>
      <c r="X112" s="36"/>
      <c r="Y112" s="36"/>
      <c r="Z112" s="36"/>
      <c r="AA112" s="36"/>
      <c r="AB112" s="36"/>
      <c r="AC112" s="36"/>
      <c r="AD112" s="36"/>
      <c r="AE112" s="36"/>
      <c r="AT112" s="19" t="s">
        <v>144</v>
      </c>
      <c r="AU112" s="19" t="s">
        <v>86</v>
      </c>
    </row>
    <row r="113" spans="1:65" s="2" customFormat="1" ht="19.5">
      <c r="A113" s="36"/>
      <c r="B113" s="37"/>
      <c r="C113" s="38"/>
      <c r="D113" s="188" t="s">
        <v>145</v>
      </c>
      <c r="E113" s="38"/>
      <c r="F113" s="193" t="s">
        <v>230</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145</v>
      </c>
      <c r="AU113" s="19" t="s">
        <v>86</v>
      </c>
    </row>
    <row r="114" spans="1:65" s="2" customFormat="1" ht="16.5" customHeight="1">
      <c r="A114" s="36"/>
      <c r="B114" s="37"/>
      <c r="C114" s="175" t="s">
        <v>201</v>
      </c>
      <c r="D114" s="175" t="s">
        <v>139</v>
      </c>
      <c r="E114" s="176" t="s">
        <v>259</v>
      </c>
      <c r="F114" s="177" t="s">
        <v>260</v>
      </c>
      <c r="G114" s="178" t="s">
        <v>242</v>
      </c>
      <c r="H114" s="179">
        <v>1</v>
      </c>
      <c r="I114" s="180"/>
      <c r="J114" s="181">
        <f>ROUND(I114*H114,2)</f>
        <v>0</v>
      </c>
      <c r="K114" s="177" t="s">
        <v>19</v>
      </c>
      <c r="L114" s="41"/>
      <c r="M114" s="182" t="s">
        <v>19</v>
      </c>
      <c r="N114" s="183" t="s">
        <v>47</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228</v>
      </c>
      <c r="AT114" s="186" t="s">
        <v>139</v>
      </c>
      <c r="AU114" s="186" t="s">
        <v>86</v>
      </c>
      <c r="AY114" s="19" t="s">
        <v>136</v>
      </c>
      <c r="BE114" s="187">
        <f>IF(N114="základní",J114,0)</f>
        <v>0</v>
      </c>
      <c r="BF114" s="187">
        <f>IF(N114="snížená",J114,0)</f>
        <v>0</v>
      </c>
      <c r="BG114" s="187">
        <f>IF(N114="zákl. přenesená",J114,0)</f>
        <v>0</v>
      </c>
      <c r="BH114" s="187">
        <f>IF(N114="sníž. přenesená",J114,0)</f>
        <v>0</v>
      </c>
      <c r="BI114" s="187">
        <f>IF(N114="nulová",J114,0)</f>
        <v>0</v>
      </c>
      <c r="BJ114" s="19" t="s">
        <v>84</v>
      </c>
      <c r="BK114" s="187">
        <f>ROUND(I114*H114,2)</f>
        <v>0</v>
      </c>
      <c r="BL114" s="19" t="s">
        <v>228</v>
      </c>
      <c r="BM114" s="186" t="s">
        <v>261</v>
      </c>
    </row>
    <row r="115" spans="1:65" s="2" customFormat="1">
      <c r="A115" s="36"/>
      <c r="B115" s="37"/>
      <c r="C115" s="38"/>
      <c r="D115" s="188" t="s">
        <v>144</v>
      </c>
      <c r="E115" s="38"/>
      <c r="F115" s="189" t="s">
        <v>260</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144</v>
      </c>
      <c r="AU115" s="19" t="s">
        <v>86</v>
      </c>
    </row>
    <row r="116" spans="1:65" s="2" customFormat="1" ht="19.5">
      <c r="A116" s="36"/>
      <c r="B116" s="37"/>
      <c r="C116" s="38"/>
      <c r="D116" s="188" t="s">
        <v>145</v>
      </c>
      <c r="E116" s="38"/>
      <c r="F116" s="193" t="s">
        <v>230</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145</v>
      </c>
      <c r="AU116" s="19" t="s">
        <v>86</v>
      </c>
    </row>
    <row r="117" spans="1:65" s="2" customFormat="1" ht="16.5" customHeight="1">
      <c r="A117" s="36"/>
      <c r="B117" s="37"/>
      <c r="C117" s="175" t="s">
        <v>207</v>
      </c>
      <c r="D117" s="175" t="s">
        <v>139</v>
      </c>
      <c r="E117" s="176" t="s">
        <v>262</v>
      </c>
      <c r="F117" s="177" t="s">
        <v>263</v>
      </c>
      <c r="G117" s="178" t="s">
        <v>242</v>
      </c>
      <c r="H117" s="179">
        <v>1</v>
      </c>
      <c r="I117" s="180"/>
      <c r="J117" s="181">
        <f>ROUND(I117*H117,2)</f>
        <v>0</v>
      </c>
      <c r="K117" s="177" t="s">
        <v>19</v>
      </c>
      <c r="L117" s="41"/>
      <c r="M117" s="182" t="s">
        <v>19</v>
      </c>
      <c r="N117" s="183" t="s">
        <v>47</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228</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228</v>
      </c>
      <c r="BM117" s="186" t="s">
        <v>264</v>
      </c>
    </row>
    <row r="118" spans="1:65" s="2" customFormat="1">
      <c r="A118" s="36"/>
      <c r="B118" s="37"/>
      <c r="C118" s="38"/>
      <c r="D118" s="188" t="s">
        <v>144</v>
      </c>
      <c r="E118" s="38"/>
      <c r="F118" s="189" t="s">
        <v>263</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19.5">
      <c r="A119" s="36"/>
      <c r="B119" s="37"/>
      <c r="C119" s="38"/>
      <c r="D119" s="188" t="s">
        <v>145</v>
      </c>
      <c r="E119" s="38"/>
      <c r="F119" s="193" t="s">
        <v>230</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145</v>
      </c>
      <c r="AU119" s="19" t="s">
        <v>86</v>
      </c>
    </row>
    <row r="120" spans="1:65" s="2" customFormat="1" ht="16.5" customHeight="1">
      <c r="A120" s="36"/>
      <c r="B120" s="37"/>
      <c r="C120" s="175" t="s">
        <v>213</v>
      </c>
      <c r="D120" s="175" t="s">
        <v>139</v>
      </c>
      <c r="E120" s="176" t="s">
        <v>265</v>
      </c>
      <c r="F120" s="177" t="s">
        <v>266</v>
      </c>
      <c r="G120" s="178" t="s">
        <v>242</v>
      </c>
      <c r="H120" s="179">
        <v>1</v>
      </c>
      <c r="I120" s="180"/>
      <c r="J120" s="181">
        <f>ROUND(I120*H120,2)</f>
        <v>0</v>
      </c>
      <c r="K120" s="177" t="s">
        <v>19</v>
      </c>
      <c r="L120" s="41"/>
      <c r="M120" s="182" t="s">
        <v>19</v>
      </c>
      <c r="N120" s="183" t="s">
        <v>47</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228</v>
      </c>
      <c r="AT120" s="186" t="s">
        <v>139</v>
      </c>
      <c r="AU120" s="186" t="s">
        <v>86</v>
      </c>
      <c r="AY120" s="19" t="s">
        <v>136</v>
      </c>
      <c r="BE120" s="187">
        <f>IF(N120="základní",J120,0)</f>
        <v>0</v>
      </c>
      <c r="BF120" s="187">
        <f>IF(N120="snížená",J120,0)</f>
        <v>0</v>
      </c>
      <c r="BG120" s="187">
        <f>IF(N120="zákl. přenesená",J120,0)</f>
        <v>0</v>
      </c>
      <c r="BH120" s="187">
        <f>IF(N120="sníž. přenesená",J120,0)</f>
        <v>0</v>
      </c>
      <c r="BI120" s="187">
        <f>IF(N120="nulová",J120,0)</f>
        <v>0</v>
      </c>
      <c r="BJ120" s="19" t="s">
        <v>84</v>
      </c>
      <c r="BK120" s="187">
        <f>ROUND(I120*H120,2)</f>
        <v>0</v>
      </c>
      <c r="BL120" s="19" t="s">
        <v>228</v>
      </c>
      <c r="BM120" s="186" t="s">
        <v>267</v>
      </c>
    </row>
    <row r="121" spans="1:65" s="2" customFormat="1">
      <c r="A121" s="36"/>
      <c r="B121" s="37"/>
      <c r="C121" s="38"/>
      <c r="D121" s="188" t="s">
        <v>144</v>
      </c>
      <c r="E121" s="38"/>
      <c r="F121" s="189" t="s">
        <v>266</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144</v>
      </c>
      <c r="AU121" s="19" t="s">
        <v>86</v>
      </c>
    </row>
    <row r="122" spans="1:65" s="2" customFormat="1" ht="19.5">
      <c r="A122" s="36"/>
      <c r="B122" s="37"/>
      <c r="C122" s="38"/>
      <c r="D122" s="188" t="s">
        <v>145</v>
      </c>
      <c r="E122" s="38"/>
      <c r="F122" s="193" t="s">
        <v>230</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145</v>
      </c>
      <c r="AU122" s="19" t="s">
        <v>86</v>
      </c>
    </row>
    <row r="123" spans="1:65" s="2" customFormat="1" ht="16.5" customHeight="1">
      <c r="A123" s="36"/>
      <c r="B123" s="37"/>
      <c r="C123" s="175" t="s">
        <v>268</v>
      </c>
      <c r="D123" s="175" t="s">
        <v>139</v>
      </c>
      <c r="E123" s="176" t="s">
        <v>269</v>
      </c>
      <c r="F123" s="177" t="s">
        <v>270</v>
      </c>
      <c r="G123" s="178" t="s">
        <v>242</v>
      </c>
      <c r="H123" s="179">
        <v>1</v>
      </c>
      <c r="I123" s="180"/>
      <c r="J123" s="181">
        <f>ROUND(I123*H123,2)</f>
        <v>0</v>
      </c>
      <c r="K123" s="177" t="s">
        <v>19</v>
      </c>
      <c r="L123" s="41"/>
      <c r="M123" s="182" t="s">
        <v>19</v>
      </c>
      <c r="N123" s="183" t="s">
        <v>47</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228</v>
      </c>
      <c r="AT123" s="186" t="s">
        <v>139</v>
      </c>
      <c r="AU123" s="186" t="s">
        <v>86</v>
      </c>
      <c r="AY123" s="19" t="s">
        <v>136</v>
      </c>
      <c r="BE123" s="187">
        <f>IF(N123="základní",J123,0)</f>
        <v>0</v>
      </c>
      <c r="BF123" s="187">
        <f>IF(N123="snížená",J123,0)</f>
        <v>0</v>
      </c>
      <c r="BG123" s="187">
        <f>IF(N123="zákl. přenesená",J123,0)</f>
        <v>0</v>
      </c>
      <c r="BH123" s="187">
        <f>IF(N123="sníž. přenesená",J123,0)</f>
        <v>0</v>
      </c>
      <c r="BI123" s="187">
        <f>IF(N123="nulová",J123,0)</f>
        <v>0</v>
      </c>
      <c r="BJ123" s="19" t="s">
        <v>84</v>
      </c>
      <c r="BK123" s="187">
        <f>ROUND(I123*H123,2)</f>
        <v>0</v>
      </c>
      <c r="BL123" s="19" t="s">
        <v>228</v>
      </c>
      <c r="BM123" s="186" t="s">
        <v>271</v>
      </c>
    </row>
    <row r="124" spans="1:65" s="2" customFormat="1">
      <c r="A124" s="36"/>
      <c r="B124" s="37"/>
      <c r="C124" s="38"/>
      <c r="D124" s="188" t="s">
        <v>144</v>
      </c>
      <c r="E124" s="38"/>
      <c r="F124" s="189" t="s">
        <v>270</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144</v>
      </c>
      <c r="AU124" s="19" t="s">
        <v>86</v>
      </c>
    </row>
    <row r="125" spans="1:65" s="2" customFormat="1" ht="19.5">
      <c r="A125" s="36"/>
      <c r="B125" s="37"/>
      <c r="C125" s="38"/>
      <c r="D125" s="188" t="s">
        <v>145</v>
      </c>
      <c r="E125" s="38"/>
      <c r="F125" s="193" t="s">
        <v>230</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145</v>
      </c>
      <c r="AU125" s="19" t="s">
        <v>86</v>
      </c>
    </row>
    <row r="126" spans="1:65" s="2" customFormat="1" ht="16.5" customHeight="1">
      <c r="A126" s="36"/>
      <c r="B126" s="37"/>
      <c r="C126" s="175" t="s">
        <v>8</v>
      </c>
      <c r="D126" s="175" t="s">
        <v>139</v>
      </c>
      <c r="E126" s="176" t="s">
        <v>272</v>
      </c>
      <c r="F126" s="177" t="s">
        <v>273</v>
      </c>
      <c r="G126" s="178" t="s">
        <v>242</v>
      </c>
      <c r="H126" s="179">
        <v>1</v>
      </c>
      <c r="I126" s="180"/>
      <c r="J126" s="181">
        <f>ROUND(I126*H126,2)</f>
        <v>0</v>
      </c>
      <c r="K126" s="177" t="s">
        <v>19</v>
      </c>
      <c r="L126" s="41"/>
      <c r="M126" s="182" t="s">
        <v>19</v>
      </c>
      <c r="N126" s="183" t="s">
        <v>47</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228</v>
      </c>
      <c r="AT126" s="186" t="s">
        <v>139</v>
      </c>
      <c r="AU126" s="186" t="s">
        <v>86</v>
      </c>
      <c r="AY126" s="19" t="s">
        <v>136</v>
      </c>
      <c r="BE126" s="187">
        <f>IF(N126="základní",J126,0)</f>
        <v>0</v>
      </c>
      <c r="BF126" s="187">
        <f>IF(N126="snížená",J126,0)</f>
        <v>0</v>
      </c>
      <c r="BG126" s="187">
        <f>IF(N126="zákl. přenesená",J126,0)</f>
        <v>0</v>
      </c>
      <c r="BH126" s="187">
        <f>IF(N126="sníž. přenesená",J126,0)</f>
        <v>0</v>
      </c>
      <c r="BI126" s="187">
        <f>IF(N126="nulová",J126,0)</f>
        <v>0</v>
      </c>
      <c r="BJ126" s="19" t="s">
        <v>84</v>
      </c>
      <c r="BK126" s="187">
        <f>ROUND(I126*H126,2)</f>
        <v>0</v>
      </c>
      <c r="BL126" s="19" t="s">
        <v>228</v>
      </c>
      <c r="BM126" s="186" t="s">
        <v>274</v>
      </c>
    </row>
    <row r="127" spans="1:65" s="2" customFormat="1">
      <c r="A127" s="36"/>
      <c r="B127" s="37"/>
      <c r="C127" s="38"/>
      <c r="D127" s="188" t="s">
        <v>144</v>
      </c>
      <c r="E127" s="38"/>
      <c r="F127" s="189" t="s">
        <v>273</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144</v>
      </c>
      <c r="AU127" s="19" t="s">
        <v>86</v>
      </c>
    </row>
    <row r="128" spans="1:65" s="2" customFormat="1" ht="19.5">
      <c r="A128" s="36"/>
      <c r="B128" s="37"/>
      <c r="C128" s="38"/>
      <c r="D128" s="188" t="s">
        <v>145</v>
      </c>
      <c r="E128" s="38"/>
      <c r="F128" s="193" t="s">
        <v>230</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145</v>
      </c>
      <c r="AU128" s="19" t="s">
        <v>86</v>
      </c>
    </row>
    <row r="129" spans="1:65" s="2" customFormat="1" ht="16.5" customHeight="1">
      <c r="A129" s="36"/>
      <c r="B129" s="37"/>
      <c r="C129" s="175" t="s">
        <v>275</v>
      </c>
      <c r="D129" s="175" t="s">
        <v>139</v>
      </c>
      <c r="E129" s="176" t="s">
        <v>276</v>
      </c>
      <c r="F129" s="177" t="s">
        <v>277</v>
      </c>
      <c r="G129" s="178" t="s">
        <v>242</v>
      </c>
      <c r="H129" s="179">
        <v>1</v>
      </c>
      <c r="I129" s="180"/>
      <c r="J129" s="181">
        <f>ROUND(I129*H129,2)</f>
        <v>0</v>
      </c>
      <c r="K129" s="177" t="s">
        <v>19</v>
      </c>
      <c r="L129" s="41"/>
      <c r="M129" s="182" t="s">
        <v>19</v>
      </c>
      <c r="N129" s="183" t="s">
        <v>47</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228</v>
      </c>
      <c r="AT129" s="186" t="s">
        <v>139</v>
      </c>
      <c r="AU129" s="186" t="s">
        <v>86</v>
      </c>
      <c r="AY129" s="19" t="s">
        <v>136</v>
      </c>
      <c r="BE129" s="187">
        <f>IF(N129="základní",J129,0)</f>
        <v>0</v>
      </c>
      <c r="BF129" s="187">
        <f>IF(N129="snížená",J129,0)</f>
        <v>0</v>
      </c>
      <c r="BG129" s="187">
        <f>IF(N129="zákl. přenesená",J129,0)</f>
        <v>0</v>
      </c>
      <c r="BH129" s="187">
        <f>IF(N129="sníž. přenesená",J129,0)</f>
        <v>0</v>
      </c>
      <c r="BI129" s="187">
        <f>IF(N129="nulová",J129,0)</f>
        <v>0</v>
      </c>
      <c r="BJ129" s="19" t="s">
        <v>84</v>
      </c>
      <c r="BK129" s="187">
        <f>ROUND(I129*H129,2)</f>
        <v>0</v>
      </c>
      <c r="BL129" s="19" t="s">
        <v>228</v>
      </c>
      <c r="BM129" s="186" t="s">
        <v>278</v>
      </c>
    </row>
    <row r="130" spans="1:65" s="2" customFormat="1">
      <c r="A130" s="36"/>
      <c r="B130" s="37"/>
      <c r="C130" s="38"/>
      <c r="D130" s="188" t="s">
        <v>144</v>
      </c>
      <c r="E130" s="38"/>
      <c r="F130" s="189" t="s">
        <v>277</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144</v>
      </c>
      <c r="AU130" s="19" t="s">
        <v>86</v>
      </c>
    </row>
    <row r="131" spans="1:65" s="2" customFormat="1" ht="19.5">
      <c r="A131" s="36"/>
      <c r="B131" s="37"/>
      <c r="C131" s="38"/>
      <c r="D131" s="188" t="s">
        <v>145</v>
      </c>
      <c r="E131" s="38"/>
      <c r="F131" s="193" t="s">
        <v>230</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145</v>
      </c>
      <c r="AU131" s="19" t="s">
        <v>86</v>
      </c>
    </row>
    <row r="132" spans="1:65" s="2" customFormat="1" ht="16.5" customHeight="1">
      <c r="A132" s="36"/>
      <c r="B132" s="37"/>
      <c r="C132" s="175" t="s">
        <v>279</v>
      </c>
      <c r="D132" s="175" t="s">
        <v>139</v>
      </c>
      <c r="E132" s="176" t="s">
        <v>280</v>
      </c>
      <c r="F132" s="177" t="s">
        <v>281</v>
      </c>
      <c r="G132" s="178" t="s">
        <v>242</v>
      </c>
      <c r="H132" s="179">
        <v>1</v>
      </c>
      <c r="I132" s="180"/>
      <c r="J132" s="181">
        <f>ROUND(I132*H132,2)</f>
        <v>0</v>
      </c>
      <c r="K132" s="177" t="s">
        <v>19</v>
      </c>
      <c r="L132" s="41"/>
      <c r="M132" s="182" t="s">
        <v>19</v>
      </c>
      <c r="N132" s="183" t="s">
        <v>47</v>
      </c>
      <c r="O132" s="66"/>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228</v>
      </c>
      <c r="AT132" s="186" t="s">
        <v>139</v>
      </c>
      <c r="AU132" s="186" t="s">
        <v>86</v>
      </c>
      <c r="AY132" s="19" t="s">
        <v>136</v>
      </c>
      <c r="BE132" s="187">
        <f>IF(N132="základní",J132,0)</f>
        <v>0</v>
      </c>
      <c r="BF132" s="187">
        <f>IF(N132="snížená",J132,0)</f>
        <v>0</v>
      </c>
      <c r="BG132" s="187">
        <f>IF(N132="zákl. přenesená",J132,0)</f>
        <v>0</v>
      </c>
      <c r="BH132" s="187">
        <f>IF(N132="sníž. přenesená",J132,0)</f>
        <v>0</v>
      </c>
      <c r="BI132" s="187">
        <f>IF(N132="nulová",J132,0)</f>
        <v>0</v>
      </c>
      <c r="BJ132" s="19" t="s">
        <v>84</v>
      </c>
      <c r="BK132" s="187">
        <f>ROUND(I132*H132,2)</f>
        <v>0</v>
      </c>
      <c r="BL132" s="19" t="s">
        <v>228</v>
      </c>
      <c r="BM132" s="186" t="s">
        <v>282</v>
      </c>
    </row>
    <row r="133" spans="1:65" s="2" customFormat="1">
      <c r="A133" s="36"/>
      <c r="B133" s="37"/>
      <c r="C133" s="38"/>
      <c r="D133" s="188" t="s">
        <v>144</v>
      </c>
      <c r="E133" s="38"/>
      <c r="F133" s="189" t="s">
        <v>281</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144</v>
      </c>
      <c r="AU133" s="19" t="s">
        <v>86</v>
      </c>
    </row>
    <row r="134" spans="1:65" s="2" customFormat="1" ht="19.5">
      <c r="A134" s="36"/>
      <c r="B134" s="37"/>
      <c r="C134" s="38"/>
      <c r="D134" s="188" t="s">
        <v>145</v>
      </c>
      <c r="E134" s="38"/>
      <c r="F134" s="193" t="s">
        <v>230</v>
      </c>
      <c r="G134" s="38"/>
      <c r="H134" s="38"/>
      <c r="I134" s="190"/>
      <c r="J134" s="38"/>
      <c r="K134" s="38"/>
      <c r="L134" s="41"/>
      <c r="M134" s="194"/>
      <c r="N134" s="195"/>
      <c r="O134" s="196"/>
      <c r="P134" s="196"/>
      <c r="Q134" s="196"/>
      <c r="R134" s="196"/>
      <c r="S134" s="196"/>
      <c r="T134" s="197"/>
      <c r="U134" s="36"/>
      <c r="V134" s="36"/>
      <c r="W134" s="36"/>
      <c r="X134" s="36"/>
      <c r="Y134" s="36"/>
      <c r="Z134" s="36"/>
      <c r="AA134" s="36"/>
      <c r="AB134" s="36"/>
      <c r="AC134" s="36"/>
      <c r="AD134" s="36"/>
      <c r="AE134" s="36"/>
      <c r="AT134" s="19" t="s">
        <v>145</v>
      </c>
      <c r="AU134" s="19" t="s">
        <v>86</v>
      </c>
    </row>
    <row r="135" spans="1:65" s="2" customFormat="1" ht="6.95" customHeight="1">
      <c r="A135" s="36"/>
      <c r="B135" s="49"/>
      <c r="C135" s="50"/>
      <c r="D135" s="50"/>
      <c r="E135" s="50"/>
      <c r="F135" s="50"/>
      <c r="G135" s="50"/>
      <c r="H135" s="50"/>
      <c r="I135" s="50"/>
      <c r="J135" s="50"/>
      <c r="K135" s="50"/>
      <c r="L135" s="41"/>
      <c r="M135" s="36"/>
      <c r="O135" s="36"/>
      <c r="P135" s="36"/>
      <c r="Q135" s="36"/>
      <c r="R135" s="36"/>
      <c r="S135" s="36"/>
      <c r="T135" s="36"/>
      <c r="U135" s="36"/>
      <c r="V135" s="36"/>
      <c r="W135" s="36"/>
      <c r="X135" s="36"/>
      <c r="Y135" s="36"/>
      <c r="Z135" s="36"/>
      <c r="AA135" s="36"/>
      <c r="AB135" s="36"/>
      <c r="AC135" s="36"/>
      <c r="AD135" s="36"/>
      <c r="AE135" s="36"/>
    </row>
  </sheetData>
  <sheetProtection algorithmName="SHA-512" hashValue="1+EWfGGyUBo5MLrfwv4+oHUNEr/GCS7Fnmx5WW1ovkEtvsVkqtirZH00VGRgNYNpSKhctBayeToRu76H0L15Nw==" saltValue="6V/LgBJ8QoLso2/ahMwFhYtvnsaSc9sxuR0E9mCPcrdeSG53vcUfvrrM9YZlvskcc1Mb4FhUGHnZcjYqY1Zgfg==" spinCount="100000" sheet="1" objects="1" scenarios="1" formatColumns="0" formatRows="0" autoFilter="0"/>
  <autoFilter ref="C80:K134" xr:uid="{00000000-0009-0000-0000-000002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302"/>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50"/>
      <c r="M2" s="350"/>
      <c r="N2" s="350"/>
      <c r="O2" s="350"/>
      <c r="P2" s="350"/>
      <c r="Q2" s="350"/>
      <c r="R2" s="350"/>
      <c r="S2" s="350"/>
      <c r="T2" s="350"/>
      <c r="U2" s="350"/>
      <c r="V2" s="350"/>
      <c r="AT2" s="19" t="s">
        <v>93</v>
      </c>
      <c r="AZ2" s="198" t="s">
        <v>283</v>
      </c>
      <c r="BA2" s="198" t="s">
        <v>284</v>
      </c>
      <c r="BB2" s="198" t="s">
        <v>185</v>
      </c>
      <c r="BC2" s="198" t="s">
        <v>285</v>
      </c>
      <c r="BD2" s="198" t="s">
        <v>86</v>
      </c>
    </row>
    <row r="3" spans="1:56" s="1" customFormat="1" ht="6.95" customHeight="1">
      <c r="B3" s="103"/>
      <c r="C3" s="104"/>
      <c r="D3" s="104"/>
      <c r="E3" s="104"/>
      <c r="F3" s="104"/>
      <c r="G3" s="104"/>
      <c r="H3" s="104"/>
      <c r="I3" s="104"/>
      <c r="J3" s="104"/>
      <c r="K3" s="104"/>
      <c r="L3" s="22"/>
      <c r="AT3" s="19" t="s">
        <v>86</v>
      </c>
      <c r="AZ3" s="198" t="s">
        <v>286</v>
      </c>
      <c r="BA3" s="198" t="s">
        <v>287</v>
      </c>
      <c r="BB3" s="198" t="s">
        <v>288</v>
      </c>
      <c r="BC3" s="198" t="s">
        <v>289</v>
      </c>
      <c r="BD3" s="198" t="s">
        <v>86</v>
      </c>
    </row>
    <row r="4" spans="1:56" s="1" customFormat="1" ht="24.95" customHeight="1">
      <c r="B4" s="22"/>
      <c r="D4" s="105" t="s">
        <v>100</v>
      </c>
      <c r="L4" s="22"/>
      <c r="M4" s="106" t="s">
        <v>10</v>
      </c>
      <c r="AT4" s="19" t="s">
        <v>4</v>
      </c>
      <c r="AZ4" s="198" t="s">
        <v>290</v>
      </c>
      <c r="BA4" s="198" t="s">
        <v>291</v>
      </c>
      <c r="BB4" s="198" t="s">
        <v>292</v>
      </c>
      <c r="BC4" s="198" t="s">
        <v>293</v>
      </c>
      <c r="BD4" s="198" t="s">
        <v>86</v>
      </c>
    </row>
    <row r="5" spans="1:56" s="1" customFormat="1" ht="6.95" customHeight="1">
      <c r="B5" s="22"/>
      <c r="L5" s="22"/>
      <c r="AZ5" s="198" t="s">
        <v>294</v>
      </c>
      <c r="BA5" s="198" t="s">
        <v>295</v>
      </c>
      <c r="BB5" s="198" t="s">
        <v>292</v>
      </c>
      <c r="BC5" s="198" t="s">
        <v>182</v>
      </c>
      <c r="BD5" s="198" t="s">
        <v>86</v>
      </c>
    </row>
    <row r="6" spans="1:56" s="1" customFormat="1" ht="12" customHeight="1">
      <c r="B6" s="22"/>
      <c r="D6" s="107" t="s">
        <v>16</v>
      </c>
      <c r="L6" s="22"/>
      <c r="AZ6" s="198" t="s">
        <v>296</v>
      </c>
      <c r="BA6" s="198" t="s">
        <v>297</v>
      </c>
      <c r="BB6" s="198" t="s">
        <v>288</v>
      </c>
      <c r="BC6" s="198" t="s">
        <v>298</v>
      </c>
      <c r="BD6" s="198" t="s">
        <v>86</v>
      </c>
    </row>
    <row r="7" spans="1:56" s="1" customFormat="1" ht="16.5" customHeight="1">
      <c r="B7" s="22"/>
      <c r="E7" s="393" t="str">
        <f>'Rekapitulace stavby'!K6</f>
        <v>MVE Lučina - rekonstrukce technologie</v>
      </c>
      <c r="F7" s="394"/>
      <c r="G7" s="394"/>
      <c r="H7" s="394"/>
      <c r="L7" s="22"/>
      <c r="AZ7" s="198" t="s">
        <v>299</v>
      </c>
      <c r="BA7" s="198" t="s">
        <v>300</v>
      </c>
      <c r="BB7" s="198" t="s">
        <v>185</v>
      </c>
      <c r="BC7" s="198" t="s">
        <v>207</v>
      </c>
      <c r="BD7" s="198" t="s">
        <v>86</v>
      </c>
    </row>
    <row r="8" spans="1:5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c r="AZ8" s="198" t="s">
        <v>301</v>
      </c>
      <c r="BA8" s="198" t="s">
        <v>302</v>
      </c>
      <c r="BB8" s="198" t="s">
        <v>292</v>
      </c>
      <c r="BC8" s="198" t="s">
        <v>303</v>
      </c>
      <c r="BD8" s="198" t="s">
        <v>86</v>
      </c>
    </row>
    <row r="9" spans="1:56" s="2" customFormat="1" ht="16.5" customHeight="1">
      <c r="A9" s="36"/>
      <c r="B9" s="41"/>
      <c r="C9" s="36"/>
      <c r="D9" s="36"/>
      <c r="E9" s="395" t="s">
        <v>304</v>
      </c>
      <c r="F9" s="396"/>
      <c r="G9" s="396"/>
      <c r="H9" s="396"/>
      <c r="I9" s="36"/>
      <c r="J9" s="36"/>
      <c r="K9" s="36"/>
      <c r="L9" s="108"/>
      <c r="S9" s="36"/>
      <c r="T9" s="36"/>
      <c r="U9" s="36"/>
      <c r="V9" s="36"/>
      <c r="W9" s="36"/>
      <c r="X9" s="36"/>
      <c r="Y9" s="36"/>
      <c r="Z9" s="36"/>
      <c r="AA9" s="36"/>
      <c r="AB9" s="36"/>
      <c r="AC9" s="36"/>
      <c r="AD9" s="36"/>
      <c r="AE9" s="36"/>
      <c r="AZ9" s="198" t="s">
        <v>305</v>
      </c>
      <c r="BA9" s="198" t="s">
        <v>306</v>
      </c>
      <c r="BB9" s="198" t="s">
        <v>185</v>
      </c>
      <c r="BC9" s="198" t="s">
        <v>307</v>
      </c>
      <c r="BD9" s="198" t="s">
        <v>86</v>
      </c>
    </row>
    <row r="10" spans="1:5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c r="AZ10" s="198" t="s">
        <v>308</v>
      </c>
      <c r="BA10" s="198" t="s">
        <v>309</v>
      </c>
      <c r="BB10" s="198" t="s">
        <v>310</v>
      </c>
      <c r="BC10" s="198" t="s">
        <v>311</v>
      </c>
      <c r="BD10" s="198" t="s">
        <v>86</v>
      </c>
    </row>
    <row r="11" spans="1:5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56" s="2" customFormat="1" ht="12" customHeight="1">
      <c r="A12" s="36"/>
      <c r="B12" s="41"/>
      <c r="C12" s="36"/>
      <c r="D12" s="107" t="s">
        <v>21</v>
      </c>
      <c r="E12" s="36"/>
      <c r="F12" s="109" t="s">
        <v>22</v>
      </c>
      <c r="G12" s="36"/>
      <c r="H12" s="36"/>
      <c r="I12" s="107" t="s">
        <v>23</v>
      </c>
      <c r="J12" s="110" t="str">
        <f>'Rekapitulace stavby'!AN8</f>
        <v>18. 6. 2021</v>
      </c>
      <c r="K12" s="36"/>
      <c r="L12" s="108"/>
      <c r="S12" s="36"/>
      <c r="T12" s="36"/>
      <c r="U12" s="36"/>
      <c r="V12" s="36"/>
      <c r="W12" s="36"/>
      <c r="X12" s="36"/>
      <c r="Y12" s="36"/>
      <c r="Z12" s="36"/>
      <c r="AA12" s="36"/>
      <c r="AB12" s="36"/>
      <c r="AC12" s="36"/>
      <c r="AD12" s="36"/>
      <c r="AE12" s="36"/>
    </row>
    <row r="13" spans="1:5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5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5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7" t="str">
        <f>'Rekapitulace stavby'!E14</f>
        <v>Vyplň údaj</v>
      </c>
      <c r="F18" s="398"/>
      <c r="G18" s="398"/>
      <c r="H18" s="398"/>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9" t="s">
        <v>19</v>
      </c>
      <c r="F27" s="399"/>
      <c r="G27" s="399"/>
      <c r="H27" s="39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ROUND(J90,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ROUND((SUM(BE90:BE301)),  2)</f>
        <v>0</v>
      </c>
      <c r="G33" s="36"/>
      <c r="H33" s="36"/>
      <c r="I33" s="120">
        <v>0.21</v>
      </c>
      <c r="J33" s="119">
        <f>ROUND(((SUM(BE90:BE301))*I33),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ROUND((SUM(BF90:BF301)),  2)</f>
        <v>0</v>
      </c>
      <c r="G34" s="36"/>
      <c r="H34" s="36"/>
      <c r="I34" s="120">
        <v>0.15</v>
      </c>
      <c r="J34" s="119">
        <f>ROUND(((SUM(BF90:BF301))*I34),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ROUND((SUM(BG90:BG301)),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ROUND((SUM(BH90:BH301)),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ROUND((SUM(BI90:BI301)),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1" t="str">
        <f>E7</f>
        <v>MVE Lučina - rekonstrukce technologie</v>
      </c>
      <c r="F48" s="392"/>
      <c r="G48" s="392"/>
      <c r="H48" s="392"/>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79" t="str">
        <f>E9</f>
        <v>SO 01 - Úpravy MVE</v>
      </c>
      <c r="F50" s="390"/>
      <c r="G50" s="390"/>
      <c r="H50" s="390"/>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18. 6. 2021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J90</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312</v>
      </c>
      <c r="E60" s="139"/>
      <c r="F60" s="139"/>
      <c r="G60" s="139"/>
      <c r="H60" s="139"/>
      <c r="I60" s="139"/>
      <c r="J60" s="140">
        <f>J91</f>
        <v>0</v>
      </c>
      <c r="K60" s="137"/>
      <c r="L60" s="141"/>
    </row>
    <row r="61" spans="1:47" s="10" customFormat="1" ht="19.899999999999999" customHeight="1">
      <c r="B61" s="142"/>
      <c r="C61" s="143"/>
      <c r="D61" s="144" t="s">
        <v>313</v>
      </c>
      <c r="E61" s="145"/>
      <c r="F61" s="145"/>
      <c r="G61" s="145"/>
      <c r="H61" s="145"/>
      <c r="I61" s="145"/>
      <c r="J61" s="146">
        <f>J92</f>
        <v>0</v>
      </c>
      <c r="K61" s="143"/>
      <c r="L61" s="147"/>
    </row>
    <row r="62" spans="1:47" s="10" customFormat="1" ht="19.899999999999999" customHeight="1">
      <c r="B62" s="142"/>
      <c r="C62" s="143"/>
      <c r="D62" s="144" t="s">
        <v>314</v>
      </c>
      <c r="E62" s="145"/>
      <c r="F62" s="145"/>
      <c r="G62" s="145"/>
      <c r="H62" s="145"/>
      <c r="I62" s="145"/>
      <c r="J62" s="146">
        <f>J121</f>
        <v>0</v>
      </c>
      <c r="K62" s="143"/>
      <c r="L62" s="147"/>
    </row>
    <row r="63" spans="1:47" s="10" customFormat="1" ht="19.899999999999999" customHeight="1">
      <c r="B63" s="142"/>
      <c r="C63" s="143"/>
      <c r="D63" s="144" t="s">
        <v>315</v>
      </c>
      <c r="E63" s="145"/>
      <c r="F63" s="145"/>
      <c r="G63" s="145"/>
      <c r="H63" s="145"/>
      <c r="I63" s="145"/>
      <c r="J63" s="146">
        <f>J131</f>
        <v>0</v>
      </c>
      <c r="K63" s="143"/>
      <c r="L63" s="147"/>
    </row>
    <row r="64" spans="1:47" s="10" customFormat="1" ht="19.899999999999999" customHeight="1">
      <c r="B64" s="142"/>
      <c r="C64" s="143"/>
      <c r="D64" s="144" t="s">
        <v>316</v>
      </c>
      <c r="E64" s="145"/>
      <c r="F64" s="145"/>
      <c r="G64" s="145"/>
      <c r="H64" s="145"/>
      <c r="I64" s="145"/>
      <c r="J64" s="146">
        <f>J183</f>
        <v>0</v>
      </c>
      <c r="K64" s="143"/>
      <c r="L64" s="147"/>
    </row>
    <row r="65" spans="1:31" s="10" customFormat="1" ht="19.899999999999999" customHeight="1">
      <c r="B65" s="142"/>
      <c r="C65" s="143"/>
      <c r="D65" s="144" t="s">
        <v>317</v>
      </c>
      <c r="E65" s="145"/>
      <c r="F65" s="145"/>
      <c r="G65" s="145"/>
      <c r="H65" s="145"/>
      <c r="I65" s="145"/>
      <c r="J65" s="146">
        <f>J190</f>
        <v>0</v>
      </c>
      <c r="K65" s="143"/>
      <c r="L65" s="147"/>
    </row>
    <row r="66" spans="1:31" s="9" customFormat="1" ht="24.95" customHeight="1">
      <c r="B66" s="136"/>
      <c r="C66" s="137"/>
      <c r="D66" s="138" t="s">
        <v>318</v>
      </c>
      <c r="E66" s="139"/>
      <c r="F66" s="139"/>
      <c r="G66" s="139"/>
      <c r="H66" s="139"/>
      <c r="I66" s="139"/>
      <c r="J66" s="140">
        <f>J194</f>
        <v>0</v>
      </c>
      <c r="K66" s="137"/>
      <c r="L66" s="141"/>
    </row>
    <row r="67" spans="1:31" s="10" customFormat="1" ht="19.899999999999999" customHeight="1">
      <c r="B67" s="142"/>
      <c r="C67" s="143"/>
      <c r="D67" s="144" t="s">
        <v>319</v>
      </c>
      <c r="E67" s="145"/>
      <c r="F67" s="145"/>
      <c r="G67" s="145"/>
      <c r="H67" s="145"/>
      <c r="I67" s="145"/>
      <c r="J67" s="146">
        <f>J195</f>
        <v>0</v>
      </c>
      <c r="K67" s="143"/>
      <c r="L67" s="147"/>
    </row>
    <row r="68" spans="1:31" s="10" customFormat="1" ht="19.899999999999999" customHeight="1">
      <c r="B68" s="142"/>
      <c r="C68" s="143"/>
      <c r="D68" s="144" t="s">
        <v>320</v>
      </c>
      <c r="E68" s="145"/>
      <c r="F68" s="145"/>
      <c r="G68" s="145"/>
      <c r="H68" s="145"/>
      <c r="I68" s="145"/>
      <c r="J68" s="146">
        <f>J236</f>
        <v>0</v>
      </c>
      <c r="K68" s="143"/>
      <c r="L68" s="147"/>
    </row>
    <row r="69" spans="1:31" s="10" customFormat="1" ht="19.899999999999999" customHeight="1">
      <c r="B69" s="142"/>
      <c r="C69" s="143"/>
      <c r="D69" s="144" t="s">
        <v>321</v>
      </c>
      <c r="E69" s="145"/>
      <c r="F69" s="145"/>
      <c r="G69" s="145"/>
      <c r="H69" s="145"/>
      <c r="I69" s="145"/>
      <c r="J69" s="146">
        <f>J244</f>
        <v>0</v>
      </c>
      <c r="K69" s="143"/>
      <c r="L69" s="147"/>
    </row>
    <row r="70" spans="1:31" s="10" customFormat="1" ht="19.899999999999999" customHeight="1">
      <c r="B70" s="142"/>
      <c r="C70" s="143"/>
      <c r="D70" s="144" t="s">
        <v>322</v>
      </c>
      <c r="E70" s="145"/>
      <c r="F70" s="145"/>
      <c r="G70" s="145"/>
      <c r="H70" s="145"/>
      <c r="I70" s="145"/>
      <c r="J70" s="146">
        <f>J267</f>
        <v>0</v>
      </c>
      <c r="K70" s="143"/>
      <c r="L70" s="147"/>
    </row>
    <row r="71" spans="1:31" s="2" customFormat="1" ht="21.7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50"/>
      <c r="J72" s="50"/>
      <c r="K72" s="50"/>
      <c r="L72" s="10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52"/>
      <c r="J76" s="52"/>
      <c r="K76" s="52"/>
      <c r="L76" s="108"/>
      <c r="S76" s="36"/>
      <c r="T76" s="36"/>
      <c r="U76" s="36"/>
      <c r="V76" s="36"/>
      <c r="W76" s="36"/>
      <c r="X76" s="36"/>
      <c r="Y76" s="36"/>
      <c r="Z76" s="36"/>
      <c r="AA76" s="36"/>
      <c r="AB76" s="36"/>
      <c r="AC76" s="36"/>
      <c r="AD76" s="36"/>
      <c r="AE76" s="36"/>
    </row>
    <row r="77" spans="1:31" s="2" customFormat="1" ht="24.95" customHeight="1">
      <c r="A77" s="36"/>
      <c r="B77" s="37"/>
      <c r="C77" s="25" t="s">
        <v>120</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91" t="str">
        <f>E7</f>
        <v>MVE Lučina - rekonstrukce technologie</v>
      </c>
      <c r="F80" s="392"/>
      <c r="G80" s="392"/>
      <c r="H80" s="392"/>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101</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79" t="str">
        <f>E9</f>
        <v>SO 01 - Úpravy MVE</v>
      </c>
      <c r="F82" s="390"/>
      <c r="G82" s="390"/>
      <c r="H82" s="390"/>
      <c r="I82" s="38"/>
      <c r="J82" s="38"/>
      <c r="K82" s="38"/>
      <c r="L82" s="10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2" customHeight="1">
      <c r="A84" s="36"/>
      <c r="B84" s="37"/>
      <c r="C84" s="31" t="s">
        <v>21</v>
      </c>
      <c r="D84" s="38"/>
      <c r="E84" s="38"/>
      <c r="F84" s="29" t="str">
        <f>F12</f>
        <v>VD Lučina na řece Mže (ř. km 96,35)</v>
      </c>
      <c r="G84" s="38"/>
      <c r="H84" s="38"/>
      <c r="I84" s="31" t="s">
        <v>23</v>
      </c>
      <c r="J84" s="61" t="str">
        <f>IF(J12="","",J12)</f>
        <v>18. 6. 2021</v>
      </c>
      <c r="K84" s="38"/>
      <c r="L84" s="10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5.2" customHeight="1">
      <c r="A86" s="36"/>
      <c r="B86" s="37"/>
      <c r="C86" s="31" t="s">
        <v>25</v>
      </c>
      <c r="D86" s="38"/>
      <c r="E86" s="38"/>
      <c r="F86" s="29" t="str">
        <f>E15</f>
        <v>Povodí Vltavy, státní podnik</v>
      </c>
      <c r="G86" s="38"/>
      <c r="H86" s="38"/>
      <c r="I86" s="31" t="s">
        <v>33</v>
      </c>
      <c r="J86" s="34" t="str">
        <f>E21</f>
        <v>AQUATIS a. s.</v>
      </c>
      <c r="K86" s="38"/>
      <c r="L86" s="108"/>
      <c r="S86" s="36"/>
      <c r="T86" s="36"/>
      <c r="U86" s="36"/>
      <c r="V86" s="36"/>
      <c r="W86" s="36"/>
      <c r="X86" s="36"/>
      <c r="Y86" s="36"/>
      <c r="Z86" s="36"/>
      <c r="AA86" s="36"/>
      <c r="AB86" s="36"/>
      <c r="AC86" s="36"/>
      <c r="AD86" s="36"/>
      <c r="AE86" s="36"/>
    </row>
    <row r="87" spans="1:65" s="2" customFormat="1" ht="15.2" customHeight="1">
      <c r="A87" s="36"/>
      <c r="B87" s="37"/>
      <c r="C87" s="31" t="s">
        <v>31</v>
      </c>
      <c r="D87" s="38"/>
      <c r="E87" s="38"/>
      <c r="F87" s="29" t="str">
        <f>IF(E18="","",E18)</f>
        <v>Vyplň údaj</v>
      </c>
      <c r="G87" s="38"/>
      <c r="H87" s="38"/>
      <c r="I87" s="31" t="s">
        <v>38</v>
      </c>
      <c r="J87" s="34" t="str">
        <f>E24</f>
        <v xml:space="preserve"> </v>
      </c>
      <c r="K87" s="38"/>
      <c r="L87" s="108"/>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65" s="11" customFormat="1" ht="29.25" customHeight="1">
      <c r="A89" s="148"/>
      <c r="B89" s="149"/>
      <c r="C89" s="150" t="s">
        <v>121</v>
      </c>
      <c r="D89" s="151" t="s">
        <v>61</v>
      </c>
      <c r="E89" s="151" t="s">
        <v>57</v>
      </c>
      <c r="F89" s="151" t="s">
        <v>58</v>
      </c>
      <c r="G89" s="151" t="s">
        <v>122</v>
      </c>
      <c r="H89" s="151" t="s">
        <v>123</v>
      </c>
      <c r="I89" s="151" t="s">
        <v>124</v>
      </c>
      <c r="J89" s="151" t="s">
        <v>105</v>
      </c>
      <c r="K89" s="152" t="s">
        <v>125</v>
      </c>
      <c r="L89" s="153"/>
      <c r="M89" s="70" t="s">
        <v>19</v>
      </c>
      <c r="N89" s="71" t="s">
        <v>46</v>
      </c>
      <c r="O89" s="71" t="s">
        <v>126</v>
      </c>
      <c r="P89" s="71" t="s">
        <v>127</v>
      </c>
      <c r="Q89" s="71" t="s">
        <v>128</v>
      </c>
      <c r="R89" s="71" t="s">
        <v>129</v>
      </c>
      <c r="S89" s="71" t="s">
        <v>130</v>
      </c>
      <c r="T89" s="72" t="s">
        <v>131</v>
      </c>
      <c r="U89" s="148"/>
      <c r="V89" s="148"/>
      <c r="W89" s="148"/>
      <c r="X89" s="148"/>
      <c r="Y89" s="148"/>
      <c r="Z89" s="148"/>
      <c r="AA89" s="148"/>
      <c r="AB89" s="148"/>
      <c r="AC89" s="148"/>
      <c r="AD89" s="148"/>
      <c r="AE89" s="148"/>
    </row>
    <row r="90" spans="1:65" s="2" customFormat="1" ht="22.9" customHeight="1">
      <c r="A90" s="36"/>
      <c r="B90" s="37"/>
      <c r="C90" s="77" t="s">
        <v>132</v>
      </c>
      <c r="D90" s="38"/>
      <c r="E90" s="38"/>
      <c r="F90" s="38"/>
      <c r="G90" s="38"/>
      <c r="H90" s="38"/>
      <c r="I90" s="38"/>
      <c r="J90" s="154">
        <f>BK90</f>
        <v>0</v>
      </c>
      <c r="K90" s="38"/>
      <c r="L90" s="41"/>
      <c r="M90" s="73"/>
      <c r="N90" s="155"/>
      <c r="O90" s="74"/>
      <c r="P90" s="156">
        <f>P91+P194</f>
        <v>0</v>
      </c>
      <c r="Q90" s="74"/>
      <c r="R90" s="156">
        <f>R91+R194</f>
        <v>0.79468620000000012</v>
      </c>
      <c r="S90" s="74"/>
      <c r="T90" s="157">
        <f>T91+T194</f>
        <v>2.6213024300000001</v>
      </c>
      <c r="U90" s="36"/>
      <c r="V90" s="36"/>
      <c r="W90" s="36"/>
      <c r="X90" s="36"/>
      <c r="Y90" s="36"/>
      <c r="Z90" s="36"/>
      <c r="AA90" s="36"/>
      <c r="AB90" s="36"/>
      <c r="AC90" s="36"/>
      <c r="AD90" s="36"/>
      <c r="AE90" s="36"/>
      <c r="AT90" s="19" t="s">
        <v>75</v>
      </c>
      <c r="AU90" s="19" t="s">
        <v>106</v>
      </c>
      <c r="BK90" s="158">
        <f>BK91+BK194</f>
        <v>0</v>
      </c>
    </row>
    <row r="91" spans="1:65" s="12" customFormat="1" ht="25.9" customHeight="1">
      <c r="B91" s="159"/>
      <c r="C91" s="160"/>
      <c r="D91" s="161" t="s">
        <v>75</v>
      </c>
      <c r="E91" s="162" t="s">
        <v>323</v>
      </c>
      <c r="F91" s="162" t="s">
        <v>324</v>
      </c>
      <c r="G91" s="160"/>
      <c r="H91" s="160"/>
      <c r="I91" s="163"/>
      <c r="J91" s="164">
        <f>BK91</f>
        <v>0</v>
      </c>
      <c r="K91" s="160"/>
      <c r="L91" s="165"/>
      <c r="M91" s="166"/>
      <c r="N91" s="167"/>
      <c r="O91" s="167"/>
      <c r="P91" s="168">
        <f>P92+P121+P131+P183+P190</f>
        <v>0</v>
      </c>
      <c r="Q91" s="167"/>
      <c r="R91" s="168">
        <f>R92+R121+R131+R183+R190</f>
        <v>7.5937759999999993E-2</v>
      </c>
      <c r="S91" s="167"/>
      <c r="T91" s="169">
        <f>T92+T121+T131+T183+T190</f>
        <v>2.6028100000000003</v>
      </c>
      <c r="AR91" s="170" t="s">
        <v>84</v>
      </c>
      <c r="AT91" s="171" t="s">
        <v>75</v>
      </c>
      <c r="AU91" s="171" t="s">
        <v>76</v>
      </c>
      <c r="AY91" s="170" t="s">
        <v>136</v>
      </c>
      <c r="BK91" s="172">
        <f>BK92+BK121+BK131+BK183+BK190</f>
        <v>0</v>
      </c>
    </row>
    <row r="92" spans="1:65" s="12" customFormat="1" ht="22.9" customHeight="1">
      <c r="B92" s="159"/>
      <c r="C92" s="160"/>
      <c r="D92" s="161" t="s">
        <v>75</v>
      </c>
      <c r="E92" s="173" t="s">
        <v>135</v>
      </c>
      <c r="F92" s="173" t="s">
        <v>325</v>
      </c>
      <c r="G92" s="160"/>
      <c r="H92" s="160"/>
      <c r="I92" s="163"/>
      <c r="J92" s="174">
        <f>BK92</f>
        <v>0</v>
      </c>
      <c r="K92" s="160"/>
      <c r="L92" s="165"/>
      <c r="M92" s="166"/>
      <c r="N92" s="167"/>
      <c r="O92" s="167"/>
      <c r="P92" s="168">
        <f>SUM(P93:P120)</f>
        <v>0</v>
      </c>
      <c r="Q92" s="167"/>
      <c r="R92" s="168">
        <f>SUM(R93:R120)</f>
        <v>1.6110079999999999E-2</v>
      </c>
      <c r="S92" s="167"/>
      <c r="T92" s="169">
        <f>SUM(T93:T120)</f>
        <v>0</v>
      </c>
      <c r="AR92" s="170" t="s">
        <v>84</v>
      </c>
      <c r="AT92" s="171" t="s">
        <v>75</v>
      </c>
      <c r="AU92" s="171" t="s">
        <v>84</v>
      </c>
      <c r="AY92" s="170" t="s">
        <v>136</v>
      </c>
      <c r="BK92" s="172">
        <f>SUM(BK93:BK120)</f>
        <v>0</v>
      </c>
    </row>
    <row r="93" spans="1:65" s="2" customFormat="1" ht="16.5" customHeight="1">
      <c r="A93" s="36"/>
      <c r="B93" s="37"/>
      <c r="C93" s="175" t="s">
        <v>84</v>
      </c>
      <c r="D93" s="175" t="s">
        <v>139</v>
      </c>
      <c r="E93" s="176" t="s">
        <v>326</v>
      </c>
      <c r="F93" s="177" t="s">
        <v>327</v>
      </c>
      <c r="G93" s="178" t="s">
        <v>328</v>
      </c>
      <c r="H93" s="179">
        <v>0.65400000000000003</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161</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161</v>
      </c>
      <c r="BM93" s="186" t="s">
        <v>329</v>
      </c>
    </row>
    <row r="94" spans="1:65" s="2" customFormat="1" ht="29.25">
      <c r="A94" s="36"/>
      <c r="B94" s="37"/>
      <c r="C94" s="38"/>
      <c r="D94" s="188" t="s">
        <v>144</v>
      </c>
      <c r="E94" s="38"/>
      <c r="F94" s="189" t="s">
        <v>330</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234">
      <c r="A95" s="36"/>
      <c r="B95" s="37"/>
      <c r="C95" s="38"/>
      <c r="D95" s="188" t="s">
        <v>331</v>
      </c>
      <c r="E95" s="38"/>
      <c r="F95" s="193" t="s">
        <v>332</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331</v>
      </c>
      <c r="AU95" s="19" t="s">
        <v>86</v>
      </c>
    </row>
    <row r="96" spans="1:65" s="13" customFormat="1">
      <c r="B96" s="199"/>
      <c r="C96" s="200"/>
      <c r="D96" s="188" t="s">
        <v>333</v>
      </c>
      <c r="E96" s="201" t="s">
        <v>19</v>
      </c>
      <c r="F96" s="202" t="s">
        <v>334</v>
      </c>
      <c r="G96" s="200"/>
      <c r="H96" s="201" t="s">
        <v>19</v>
      </c>
      <c r="I96" s="203"/>
      <c r="J96" s="200"/>
      <c r="K96" s="200"/>
      <c r="L96" s="204"/>
      <c r="M96" s="205"/>
      <c r="N96" s="206"/>
      <c r="O96" s="206"/>
      <c r="P96" s="206"/>
      <c r="Q96" s="206"/>
      <c r="R96" s="206"/>
      <c r="S96" s="206"/>
      <c r="T96" s="207"/>
      <c r="AT96" s="208" t="s">
        <v>333</v>
      </c>
      <c r="AU96" s="208" t="s">
        <v>86</v>
      </c>
      <c r="AV96" s="13" t="s">
        <v>84</v>
      </c>
      <c r="AW96" s="13" t="s">
        <v>37</v>
      </c>
      <c r="AX96" s="13" t="s">
        <v>76</v>
      </c>
      <c r="AY96" s="208" t="s">
        <v>136</v>
      </c>
    </row>
    <row r="97" spans="1:65" s="13" customFormat="1">
      <c r="B97" s="199"/>
      <c r="C97" s="200"/>
      <c r="D97" s="188" t="s">
        <v>333</v>
      </c>
      <c r="E97" s="201" t="s">
        <v>19</v>
      </c>
      <c r="F97" s="202" t="s">
        <v>335</v>
      </c>
      <c r="G97" s="200"/>
      <c r="H97" s="201" t="s">
        <v>19</v>
      </c>
      <c r="I97" s="203"/>
      <c r="J97" s="200"/>
      <c r="K97" s="200"/>
      <c r="L97" s="204"/>
      <c r="M97" s="205"/>
      <c r="N97" s="206"/>
      <c r="O97" s="206"/>
      <c r="P97" s="206"/>
      <c r="Q97" s="206"/>
      <c r="R97" s="206"/>
      <c r="S97" s="206"/>
      <c r="T97" s="207"/>
      <c r="AT97" s="208" t="s">
        <v>333</v>
      </c>
      <c r="AU97" s="208" t="s">
        <v>86</v>
      </c>
      <c r="AV97" s="13" t="s">
        <v>84</v>
      </c>
      <c r="AW97" s="13" t="s">
        <v>37</v>
      </c>
      <c r="AX97" s="13" t="s">
        <v>76</v>
      </c>
      <c r="AY97" s="208" t="s">
        <v>136</v>
      </c>
    </row>
    <row r="98" spans="1:65" s="14" customFormat="1">
      <c r="B98" s="209"/>
      <c r="C98" s="210"/>
      <c r="D98" s="188" t="s">
        <v>333</v>
      </c>
      <c r="E98" s="211" t="s">
        <v>19</v>
      </c>
      <c r="F98" s="212" t="s">
        <v>336</v>
      </c>
      <c r="G98" s="210"/>
      <c r="H98" s="213">
        <v>0.29299999999999998</v>
      </c>
      <c r="I98" s="214"/>
      <c r="J98" s="210"/>
      <c r="K98" s="210"/>
      <c r="L98" s="215"/>
      <c r="M98" s="216"/>
      <c r="N98" s="217"/>
      <c r="O98" s="217"/>
      <c r="P98" s="217"/>
      <c r="Q98" s="217"/>
      <c r="R98" s="217"/>
      <c r="S98" s="217"/>
      <c r="T98" s="218"/>
      <c r="AT98" s="219" t="s">
        <v>333</v>
      </c>
      <c r="AU98" s="219" t="s">
        <v>86</v>
      </c>
      <c r="AV98" s="14" t="s">
        <v>86</v>
      </c>
      <c r="AW98" s="14" t="s">
        <v>37</v>
      </c>
      <c r="AX98" s="14" t="s">
        <v>76</v>
      </c>
      <c r="AY98" s="219" t="s">
        <v>136</v>
      </c>
    </row>
    <row r="99" spans="1:65" s="14" customFormat="1">
      <c r="B99" s="209"/>
      <c r="C99" s="210"/>
      <c r="D99" s="188" t="s">
        <v>333</v>
      </c>
      <c r="E99" s="211" t="s">
        <v>19</v>
      </c>
      <c r="F99" s="212" t="s">
        <v>337</v>
      </c>
      <c r="G99" s="210"/>
      <c r="H99" s="213">
        <v>0.32200000000000001</v>
      </c>
      <c r="I99" s="214"/>
      <c r="J99" s="210"/>
      <c r="K99" s="210"/>
      <c r="L99" s="215"/>
      <c r="M99" s="216"/>
      <c r="N99" s="217"/>
      <c r="O99" s="217"/>
      <c r="P99" s="217"/>
      <c r="Q99" s="217"/>
      <c r="R99" s="217"/>
      <c r="S99" s="217"/>
      <c r="T99" s="218"/>
      <c r="AT99" s="219" t="s">
        <v>333</v>
      </c>
      <c r="AU99" s="219" t="s">
        <v>86</v>
      </c>
      <c r="AV99" s="14" t="s">
        <v>86</v>
      </c>
      <c r="AW99" s="14" t="s">
        <v>37</v>
      </c>
      <c r="AX99" s="14" t="s">
        <v>76</v>
      </c>
      <c r="AY99" s="219" t="s">
        <v>136</v>
      </c>
    </row>
    <row r="100" spans="1:65" s="15" customFormat="1">
      <c r="B100" s="220"/>
      <c r="C100" s="221"/>
      <c r="D100" s="188" t="s">
        <v>333</v>
      </c>
      <c r="E100" s="222" t="s">
        <v>19</v>
      </c>
      <c r="F100" s="223" t="s">
        <v>338</v>
      </c>
      <c r="G100" s="221"/>
      <c r="H100" s="224">
        <v>0.61499999999999999</v>
      </c>
      <c r="I100" s="225"/>
      <c r="J100" s="221"/>
      <c r="K100" s="221"/>
      <c r="L100" s="226"/>
      <c r="M100" s="227"/>
      <c r="N100" s="228"/>
      <c r="O100" s="228"/>
      <c r="P100" s="228"/>
      <c r="Q100" s="228"/>
      <c r="R100" s="228"/>
      <c r="S100" s="228"/>
      <c r="T100" s="229"/>
      <c r="AT100" s="230" t="s">
        <v>333</v>
      </c>
      <c r="AU100" s="230" t="s">
        <v>86</v>
      </c>
      <c r="AV100" s="15" t="s">
        <v>135</v>
      </c>
      <c r="AW100" s="15" t="s">
        <v>37</v>
      </c>
      <c r="AX100" s="15" t="s">
        <v>76</v>
      </c>
      <c r="AY100" s="230" t="s">
        <v>136</v>
      </c>
    </row>
    <row r="101" spans="1:65" s="13" customFormat="1">
      <c r="B101" s="199"/>
      <c r="C101" s="200"/>
      <c r="D101" s="188" t="s">
        <v>333</v>
      </c>
      <c r="E101" s="201" t="s">
        <v>19</v>
      </c>
      <c r="F101" s="202" t="s">
        <v>339</v>
      </c>
      <c r="G101" s="200"/>
      <c r="H101" s="201" t="s">
        <v>19</v>
      </c>
      <c r="I101" s="203"/>
      <c r="J101" s="200"/>
      <c r="K101" s="200"/>
      <c r="L101" s="204"/>
      <c r="M101" s="205"/>
      <c r="N101" s="206"/>
      <c r="O101" s="206"/>
      <c r="P101" s="206"/>
      <c r="Q101" s="206"/>
      <c r="R101" s="206"/>
      <c r="S101" s="206"/>
      <c r="T101" s="207"/>
      <c r="AT101" s="208" t="s">
        <v>333</v>
      </c>
      <c r="AU101" s="208" t="s">
        <v>86</v>
      </c>
      <c r="AV101" s="13" t="s">
        <v>84</v>
      </c>
      <c r="AW101" s="13" t="s">
        <v>37</v>
      </c>
      <c r="AX101" s="13" t="s">
        <v>76</v>
      </c>
      <c r="AY101" s="208" t="s">
        <v>136</v>
      </c>
    </row>
    <row r="102" spans="1:65" s="14" customFormat="1">
      <c r="B102" s="209"/>
      <c r="C102" s="210"/>
      <c r="D102" s="188" t="s">
        <v>333</v>
      </c>
      <c r="E102" s="211" t="s">
        <v>19</v>
      </c>
      <c r="F102" s="212" t="s">
        <v>340</v>
      </c>
      <c r="G102" s="210"/>
      <c r="H102" s="213">
        <v>3.9E-2</v>
      </c>
      <c r="I102" s="214"/>
      <c r="J102" s="210"/>
      <c r="K102" s="210"/>
      <c r="L102" s="215"/>
      <c r="M102" s="216"/>
      <c r="N102" s="217"/>
      <c r="O102" s="217"/>
      <c r="P102" s="217"/>
      <c r="Q102" s="217"/>
      <c r="R102" s="217"/>
      <c r="S102" s="217"/>
      <c r="T102" s="218"/>
      <c r="AT102" s="219" t="s">
        <v>333</v>
      </c>
      <c r="AU102" s="219" t="s">
        <v>86</v>
      </c>
      <c r="AV102" s="14" t="s">
        <v>86</v>
      </c>
      <c r="AW102" s="14" t="s">
        <v>37</v>
      </c>
      <c r="AX102" s="14" t="s">
        <v>76</v>
      </c>
      <c r="AY102" s="219" t="s">
        <v>136</v>
      </c>
    </row>
    <row r="103" spans="1:65" s="15" customFormat="1">
      <c r="B103" s="220"/>
      <c r="C103" s="221"/>
      <c r="D103" s="188" t="s">
        <v>333</v>
      </c>
      <c r="E103" s="222" t="s">
        <v>19</v>
      </c>
      <c r="F103" s="223" t="s">
        <v>338</v>
      </c>
      <c r="G103" s="221"/>
      <c r="H103" s="224">
        <v>3.9E-2</v>
      </c>
      <c r="I103" s="225"/>
      <c r="J103" s="221"/>
      <c r="K103" s="221"/>
      <c r="L103" s="226"/>
      <c r="M103" s="227"/>
      <c r="N103" s="228"/>
      <c r="O103" s="228"/>
      <c r="P103" s="228"/>
      <c r="Q103" s="228"/>
      <c r="R103" s="228"/>
      <c r="S103" s="228"/>
      <c r="T103" s="229"/>
      <c r="AT103" s="230" t="s">
        <v>333</v>
      </c>
      <c r="AU103" s="230" t="s">
        <v>86</v>
      </c>
      <c r="AV103" s="15" t="s">
        <v>135</v>
      </c>
      <c r="AW103" s="15" t="s">
        <v>37</v>
      </c>
      <c r="AX103" s="15" t="s">
        <v>76</v>
      </c>
      <c r="AY103" s="230" t="s">
        <v>136</v>
      </c>
    </row>
    <row r="104" spans="1:65" s="16" customFormat="1">
      <c r="B104" s="231"/>
      <c r="C104" s="232"/>
      <c r="D104" s="188" t="s">
        <v>333</v>
      </c>
      <c r="E104" s="233" t="s">
        <v>19</v>
      </c>
      <c r="F104" s="234" t="s">
        <v>341</v>
      </c>
      <c r="G104" s="232"/>
      <c r="H104" s="235">
        <v>0.65400000000000003</v>
      </c>
      <c r="I104" s="236"/>
      <c r="J104" s="232"/>
      <c r="K104" s="232"/>
      <c r="L104" s="237"/>
      <c r="M104" s="238"/>
      <c r="N104" s="239"/>
      <c r="O104" s="239"/>
      <c r="P104" s="239"/>
      <c r="Q104" s="239"/>
      <c r="R104" s="239"/>
      <c r="S104" s="239"/>
      <c r="T104" s="240"/>
      <c r="AT104" s="241" t="s">
        <v>333</v>
      </c>
      <c r="AU104" s="241" t="s">
        <v>86</v>
      </c>
      <c r="AV104" s="16" t="s">
        <v>161</v>
      </c>
      <c r="AW104" s="16" t="s">
        <v>37</v>
      </c>
      <c r="AX104" s="16" t="s">
        <v>84</v>
      </c>
      <c r="AY104" s="241" t="s">
        <v>136</v>
      </c>
    </row>
    <row r="105" spans="1:65" s="2" customFormat="1" ht="16.5" customHeight="1">
      <c r="A105" s="36"/>
      <c r="B105" s="37"/>
      <c r="C105" s="175" t="s">
        <v>86</v>
      </c>
      <c r="D105" s="175" t="s">
        <v>139</v>
      </c>
      <c r="E105" s="176" t="s">
        <v>342</v>
      </c>
      <c r="F105" s="177" t="s">
        <v>343</v>
      </c>
      <c r="G105" s="178" t="s">
        <v>185</v>
      </c>
      <c r="H105" s="179">
        <v>1.984</v>
      </c>
      <c r="I105" s="180"/>
      <c r="J105" s="181">
        <f>ROUND(I105*H105,2)</f>
        <v>0</v>
      </c>
      <c r="K105" s="177" t="s">
        <v>344</v>
      </c>
      <c r="L105" s="41"/>
      <c r="M105" s="182" t="s">
        <v>19</v>
      </c>
      <c r="N105" s="183" t="s">
        <v>47</v>
      </c>
      <c r="O105" s="66"/>
      <c r="P105" s="184">
        <f>O105*H105</f>
        <v>0</v>
      </c>
      <c r="Q105" s="184">
        <v>7.26E-3</v>
      </c>
      <c r="R105" s="184">
        <f>Q105*H105</f>
        <v>1.4403839999999999E-2</v>
      </c>
      <c r="S105" s="184">
        <v>0</v>
      </c>
      <c r="T105" s="185">
        <f>S105*H105</f>
        <v>0</v>
      </c>
      <c r="U105" s="36"/>
      <c r="V105" s="36"/>
      <c r="W105" s="36"/>
      <c r="X105" s="36"/>
      <c r="Y105" s="36"/>
      <c r="Z105" s="36"/>
      <c r="AA105" s="36"/>
      <c r="AB105" s="36"/>
      <c r="AC105" s="36"/>
      <c r="AD105" s="36"/>
      <c r="AE105" s="36"/>
      <c r="AR105" s="186" t="s">
        <v>161</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161</v>
      </c>
      <c r="BM105" s="186" t="s">
        <v>345</v>
      </c>
    </row>
    <row r="106" spans="1:65" s="2" customFormat="1" ht="29.25">
      <c r="A106" s="36"/>
      <c r="B106" s="37"/>
      <c r="C106" s="38"/>
      <c r="D106" s="188" t="s">
        <v>144</v>
      </c>
      <c r="E106" s="38"/>
      <c r="F106" s="189" t="s">
        <v>346</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85.25">
      <c r="A107" s="36"/>
      <c r="B107" s="37"/>
      <c r="C107" s="38"/>
      <c r="D107" s="188" t="s">
        <v>331</v>
      </c>
      <c r="E107" s="38"/>
      <c r="F107" s="193" t="s">
        <v>347</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331</v>
      </c>
      <c r="AU107" s="19" t="s">
        <v>86</v>
      </c>
    </row>
    <row r="108" spans="1:65" s="13" customFormat="1">
      <c r="B108" s="199"/>
      <c r="C108" s="200"/>
      <c r="D108" s="188" t="s">
        <v>333</v>
      </c>
      <c r="E108" s="201" t="s">
        <v>19</v>
      </c>
      <c r="F108" s="202" t="s">
        <v>348</v>
      </c>
      <c r="G108" s="200"/>
      <c r="H108" s="201" t="s">
        <v>19</v>
      </c>
      <c r="I108" s="203"/>
      <c r="J108" s="200"/>
      <c r="K108" s="200"/>
      <c r="L108" s="204"/>
      <c r="M108" s="205"/>
      <c r="N108" s="206"/>
      <c r="O108" s="206"/>
      <c r="P108" s="206"/>
      <c r="Q108" s="206"/>
      <c r="R108" s="206"/>
      <c r="S108" s="206"/>
      <c r="T108" s="207"/>
      <c r="AT108" s="208" t="s">
        <v>333</v>
      </c>
      <c r="AU108" s="208" t="s">
        <v>86</v>
      </c>
      <c r="AV108" s="13" t="s">
        <v>84</v>
      </c>
      <c r="AW108" s="13" t="s">
        <v>37</v>
      </c>
      <c r="AX108" s="13" t="s">
        <v>76</v>
      </c>
      <c r="AY108" s="208" t="s">
        <v>136</v>
      </c>
    </row>
    <row r="109" spans="1:65" s="13" customFormat="1">
      <c r="B109" s="199"/>
      <c r="C109" s="200"/>
      <c r="D109" s="188" t="s">
        <v>333</v>
      </c>
      <c r="E109" s="201" t="s">
        <v>19</v>
      </c>
      <c r="F109" s="202" t="s">
        <v>335</v>
      </c>
      <c r="G109" s="200"/>
      <c r="H109" s="201" t="s">
        <v>19</v>
      </c>
      <c r="I109" s="203"/>
      <c r="J109" s="200"/>
      <c r="K109" s="200"/>
      <c r="L109" s="204"/>
      <c r="M109" s="205"/>
      <c r="N109" s="206"/>
      <c r="O109" s="206"/>
      <c r="P109" s="206"/>
      <c r="Q109" s="206"/>
      <c r="R109" s="206"/>
      <c r="S109" s="206"/>
      <c r="T109" s="207"/>
      <c r="AT109" s="208" t="s">
        <v>333</v>
      </c>
      <c r="AU109" s="208" t="s">
        <v>86</v>
      </c>
      <c r="AV109" s="13" t="s">
        <v>84</v>
      </c>
      <c r="AW109" s="13" t="s">
        <v>37</v>
      </c>
      <c r="AX109" s="13" t="s">
        <v>76</v>
      </c>
      <c r="AY109" s="208" t="s">
        <v>136</v>
      </c>
    </row>
    <row r="110" spans="1:65" s="14" customFormat="1">
      <c r="B110" s="209"/>
      <c r="C110" s="210"/>
      <c r="D110" s="188" t="s">
        <v>333</v>
      </c>
      <c r="E110" s="211" t="s">
        <v>19</v>
      </c>
      <c r="F110" s="212" t="s">
        <v>349</v>
      </c>
      <c r="G110" s="210"/>
      <c r="H110" s="213">
        <v>0.78</v>
      </c>
      <c r="I110" s="214"/>
      <c r="J110" s="210"/>
      <c r="K110" s="210"/>
      <c r="L110" s="215"/>
      <c r="M110" s="216"/>
      <c r="N110" s="217"/>
      <c r="O110" s="217"/>
      <c r="P110" s="217"/>
      <c r="Q110" s="217"/>
      <c r="R110" s="217"/>
      <c r="S110" s="217"/>
      <c r="T110" s="218"/>
      <c r="AT110" s="219" t="s">
        <v>333</v>
      </c>
      <c r="AU110" s="219" t="s">
        <v>86</v>
      </c>
      <c r="AV110" s="14" t="s">
        <v>86</v>
      </c>
      <c r="AW110" s="14" t="s">
        <v>37</v>
      </c>
      <c r="AX110" s="14" t="s">
        <v>76</v>
      </c>
      <c r="AY110" s="219" t="s">
        <v>136</v>
      </c>
    </row>
    <row r="111" spans="1:65" s="14" customFormat="1">
      <c r="B111" s="209"/>
      <c r="C111" s="210"/>
      <c r="D111" s="188" t="s">
        <v>333</v>
      </c>
      <c r="E111" s="211" t="s">
        <v>19</v>
      </c>
      <c r="F111" s="212" t="s">
        <v>350</v>
      </c>
      <c r="G111" s="210"/>
      <c r="H111" s="213">
        <v>0.81899999999999995</v>
      </c>
      <c r="I111" s="214"/>
      <c r="J111" s="210"/>
      <c r="K111" s="210"/>
      <c r="L111" s="215"/>
      <c r="M111" s="216"/>
      <c r="N111" s="217"/>
      <c r="O111" s="217"/>
      <c r="P111" s="217"/>
      <c r="Q111" s="217"/>
      <c r="R111" s="217"/>
      <c r="S111" s="217"/>
      <c r="T111" s="218"/>
      <c r="AT111" s="219" t="s">
        <v>333</v>
      </c>
      <c r="AU111" s="219" t="s">
        <v>86</v>
      </c>
      <c r="AV111" s="14" t="s">
        <v>86</v>
      </c>
      <c r="AW111" s="14" t="s">
        <v>37</v>
      </c>
      <c r="AX111" s="14" t="s">
        <v>76</v>
      </c>
      <c r="AY111" s="219" t="s">
        <v>136</v>
      </c>
    </row>
    <row r="112" spans="1:65" s="15" customFormat="1">
      <c r="B112" s="220"/>
      <c r="C112" s="221"/>
      <c r="D112" s="188" t="s">
        <v>333</v>
      </c>
      <c r="E112" s="222" t="s">
        <v>19</v>
      </c>
      <c r="F112" s="223" t="s">
        <v>338</v>
      </c>
      <c r="G112" s="221"/>
      <c r="H112" s="224">
        <v>1.599</v>
      </c>
      <c r="I112" s="225"/>
      <c r="J112" s="221"/>
      <c r="K112" s="221"/>
      <c r="L112" s="226"/>
      <c r="M112" s="227"/>
      <c r="N112" s="228"/>
      <c r="O112" s="228"/>
      <c r="P112" s="228"/>
      <c r="Q112" s="228"/>
      <c r="R112" s="228"/>
      <c r="S112" s="228"/>
      <c r="T112" s="229"/>
      <c r="AT112" s="230" t="s">
        <v>333</v>
      </c>
      <c r="AU112" s="230" t="s">
        <v>86</v>
      </c>
      <c r="AV112" s="15" t="s">
        <v>135</v>
      </c>
      <c r="AW112" s="15" t="s">
        <v>37</v>
      </c>
      <c r="AX112" s="15" t="s">
        <v>76</v>
      </c>
      <c r="AY112" s="230" t="s">
        <v>136</v>
      </c>
    </row>
    <row r="113" spans="1:65" s="13" customFormat="1">
      <c r="B113" s="199"/>
      <c r="C113" s="200"/>
      <c r="D113" s="188" t="s">
        <v>333</v>
      </c>
      <c r="E113" s="201" t="s">
        <v>19</v>
      </c>
      <c r="F113" s="202" t="s">
        <v>339</v>
      </c>
      <c r="G113" s="200"/>
      <c r="H113" s="201" t="s">
        <v>19</v>
      </c>
      <c r="I113" s="203"/>
      <c r="J113" s="200"/>
      <c r="K113" s="200"/>
      <c r="L113" s="204"/>
      <c r="M113" s="205"/>
      <c r="N113" s="206"/>
      <c r="O113" s="206"/>
      <c r="P113" s="206"/>
      <c r="Q113" s="206"/>
      <c r="R113" s="206"/>
      <c r="S113" s="206"/>
      <c r="T113" s="207"/>
      <c r="AT113" s="208" t="s">
        <v>333</v>
      </c>
      <c r="AU113" s="208" t="s">
        <v>86</v>
      </c>
      <c r="AV113" s="13" t="s">
        <v>84</v>
      </c>
      <c r="AW113" s="13" t="s">
        <v>37</v>
      </c>
      <c r="AX113" s="13" t="s">
        <v>76</v>
      </c>
      <c r="AY113" s="208" t="s">
        <v>136</v>
      </c>
    </row>
    <row r="114" spans="1:65" s="14" customFormat="1">
      <c r="B114" s="209"/>
      <c r="C114" s="210"/>
      <c r="D114" s="188" t="s">
        <v>333</v>
      </c>
      <c r="E114" s="211" t="s">
        <v>19</v>
      </c>
      <c r="F114" s="212" t="s">
        <v>351</v>
      </c>
      <c r="G114" s="210"/>
      <c r="H114" s="213">
        <v>0.38500000000000001</v>
      </c>
      <c r="I114" s="214"/>
      <c r="J114" s="210"/>
      <c r="K114" s="210"/>
      <c r="L114" s="215"/>
      <c r="M114" s="216"/>
      <c r="N114" s="217"/>
      <c r="O114" s="217"/>
      <c r="P114" s="217"/>
      <c r="Q114" s="217"/>
      <c r="R114" s="217"/>
      <c r="S114" s="217"/>
      <c r="T114" s="218"/>
      <c r="AT114" s="219" t="s">
        <v>333</v>
      </c>
      <c r="AU114" s="219" t="s">
        <v>86</v>
      </c>
      <c r="AV114" s="14" t="s">
        <v>86</v>
      </c>
      <c r="AW114" s="14" t="s">
        <v>37</v>
      </c>
      <c r="AX114" s="14" t="s">
        <v>76</v>
      </c>
      <c r="AY114" s="219" t="s">
        <v>136</v>
      </c>
    </row>
    <row r="115" spans="1:65" s="15" customFormat="1">
      <c r="B115" s="220"/>
      <c r="C115" s="221"/>
      <c r="D115" s="188" t="s">
        <v>333</v>
      </c>
      <c r="E115" s="222" t="s">
        <v>19</v>
      </c>
      <c r="F115" s="223" t="s">
        <v>338</v>
      </c>
      <c r="G115" s="221"/>
      <c r="H115" s="224">
        <v>0.38500000000000001</v>
      </c>
      <c r="I115" s="225"/>
      <c r="J115" s="221"/>
      <c r="K115" s="221"/>
      <c r="L115" s="226"/>
      <c r="M115" s="227"/>
      <c r="N115" s="228"/>
      <c r="O115" s="228"/>
      <c r="P115" s="228"/>
      <c r="Q115" s="228"/>
      <c r="R115" s="228"/>
      <c r="S115" s="228"/>
      <c r="T115" s="229"/>
      <c r="AT115" s="230" t="s">
        <v>333</v>
      </c>
      <c r="AU115" s="230" t="s">
        <v>86</v>
      </c>
      <c r="AV115" s="15" t="s">
        <v>135</v>
      </c>
      <c r="AW115" s="15" t="s">
        <v>37</v>
      </c>
      <c r="AX115" s="15" t="s">
        <v>76</v>
      </c>
      <c r="AY115" s="230" t="s">
        <v>136</v>
      </c>
    </row>
    <row r="116" spans="1:65" s="16" customFormat="1">
      <c r="B116" s="231"/>
      <c r="C116" s="232"/>
      <c r="D116" s="188" t="s">
        <v>333</v>
      </c>
      <c r="E116" s="233" t="s">
        <v>283</v>
      </c>
      <c r="F116" s="234" t="s">
        <v>341</v>
      </c>
      <c r="G116" s="232"/>
      <c r="H116" s="235">
        <v>1.984</v>
      </c>
      <c r="I116" s="236"/>
      <c r="J116" s="232"/>
      <c r="K116" s="232"/>
      <c r="L116" s="237"/>
      <c r="M116" s="238"/>
      <c r="N116" s="239"/>
      <c r="O116" s="239"/>
      <c r="P116" s="239"/>
      <c r="Q116" s="239"/>
      <c r="R116" s="239"/>
      <c r="S116" s="239"/>
      <c r="T116" s="240"/>
      <c r="AT116" s="241" t="s">
        <v>333</v>
      </c>
      <c r="AU116" s="241" t="s">
        <v>86</v>
      </c>
      <c r="AV116" s="16" t="s">
        <v>161</v>
      </c>
      <c r="AW116" s="16" t="s">
        <v>37</v>
      </c>
      <c r="AX116" s="16" t="s">
        <v>84</v>
      </c>
      <c r="AY116" s="241" t="s">
        <v>136</v>
      </c>
    </row>
    <row r="117" spans="1:65" s="2" customFormat="1" ht="16.5" customHeight="1">
      <c r="A117" s="36"/>
      <c r="B117" s="37"/>
      <c r="C117" s="175" t="s">
        <v>135</v>
      </c>
      <c r="D117" s="175" t="s">
        <v>139</v>
      </c>
      <c r="E117" s="176" t="s">
        <v>352</v>
      </c>
      <c r="F117" s="177" t="s">
        <v>353</v>
      </c>
      <c r="G117" s="178" t="s">
        <v>185</v>
      </c>
      <c r="H117" s="179">
        <v>1.984</v>
      </c>
      <c r="I117" s="180"/>
      <c r="J117" s="181">
        <f>ROUND(I117*H117,2)</f>
        <v>0</v>
      </c>
      <c r="K117" s="177" t="s">
        <v>344</v>
      </c>
      <c r="L117" s="41"/>
      <c r="M117" s="182" t="s">
        <v>19</v>
      </c>
      <c r="N117" s="183" t="s">
        <v>47</v>
      </c>
      <c r="O117" s="66"/>
      <c r="P117" s="184">
        <f>O117*H117</f>
        <v>0</v>
      </c>
      <c r="Q117" s="184">
        <v>8.5999999999999998E-4</v>
      </c>
      <c r="R117" s="184">
        <f>Q117*H117</f>
        <v>1.7062399999999999E-3</v>
      </c>
      <c r="S117" s="184">
        <v>0</v>
      </c>
      <c r="T117" s="185">
        <f>S117*H117</f>
        <v>0</v>
      </c>
      <c r="U117" s="36"/>
      <c r="V117" s="36"/>
      <c r="W117" s="36"/>
      <c r="X117" s="36"/>
      <c r="Y117" s="36"/>
      <c r="Z117" s="36"/>
      <c r="AA117" s="36"/>
      <c r="AB117" s="36"/>
      <c r="AC117" s="36"/>
      <c r="AD117" s="36"/>
      <c r="AE117" s="36"/>
      <c r="AR117" s="186" t="s">
        <v>161</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161</v>
      </c>
      <c r="BM117" s="186" t="s">
        <v>354</v>
      </c>
    </row>
    <row r="118" spans="1:65" s="2" customFormat="1" ht="29.25">
      <c r="A118" s="36"/>
      <c r="B118" s="37"/>
      <c r="C118" s="38"/>
      <c r="D118" s="188" t="s">
        <v>144</v>
      </c>
      <c r="E118" s="38"/>
      <c r="F118" s="189" t="s">
        <v>355</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185.25">
      <c r="A119" s="36"/>
      <c r="B119" s="37"/>
      <c r="C119" s="38"/>
      <c r="D119" s="188" t="s">
        <v>331</v>
      </c>
      <c r="E119" s="38"/>
      <c r="F119" s="193" t="s">
        <v>347</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331</v>
      </c>
      <c r="AU119" s="19" t="s">
        <v>86</v>
      </c>
    </row>
    <row r="120" spans="1:65" s="14" customFormat="1">
      <c r="B120" s="209"/>
      <c r="C120" s="210"/>
      <c r="D120" s="188" t="s">
        <v>333</v>
      </c>
      <c r="E120" s="211" t="s">
        <v>19</v>
      </c>
      <c r="F120" s="212" t="s">
        <v>283</v>
      </c>
      <c r="G120" s="210"/>
      <c r="H120" s="213">
        <v>1.984</v>
      </c>
      <c r="I120" s="214"/>
      <c r="J120" s="210"/>
      <c r="K120" s="210"/>
      <c r="L120" s="215"/>
      <c r="M120" s="216"/>
      <c r="N120" s="217"/>
      <c r="O120" s="217"/>
      <c r="P120" s="217"/>
      <c r="Q120" s="217"/>
      <c r="R120" s="217"/>
      <c r="S120" s="217"/>
      <c r="T120" s="218"/>
      <c r="AT120" s="219" t="s">
        <v>333</v>
      </c>
      <c r="AU120" s="219" t="s">
        <v>86</v>
      </c>
      <c r="AV120" s="14" t="s">
        <v>86</v>
      </c>
      <c r="AW120" s="14" t="s">
        <v>37</v>
      </c>
      <c r="AX120" s="14" t="s">
        <v>84</v>
      </c>
      <c r="AY120" s="219" t="s">
        <v>136</v>
      </c>
    </row>
    <row r="121" spans="1:65" s="12" customFormat="1" ht="22.9" customHeight="1">
      <c r="B121" s="159"/>
      <c r="C121" s="160"/>
      <c r="D121" s="161" t="s">
        <v>75</v>
      </c>
      <c r="E121" s="173" t="s">
        <v>174</v>
      </c>
      <c r="F121" s="173" t="s">
        <v>356</v>
      </c>
      <c r="G121" s="160"/>
      <c r="H121" s="160"/>
      <c r="I121" s="163"/>
      <c r="J121" s="174">
        <f>BK121</f>
        <v>0</v>
      </c>
      <c r="K121" s="160"/>
      <c r="L121" s="165"/>
      <c r="M121" s="166"/>
      <c r="N121" s="167"/>
      <c r="O121" s="167"/>
      <c r="P121" s="168">
        <f>SUM(P122:P130)</f>
        <v>0</v>
      </c>
      <c r="Q121" s="167"/>
      <c r="R121" s="168">
        <f>SUM(R122:R130)</f>
        <v>1.2E-2</v>
      </c>
      <c r="S121" s="167"/>
      <c r="T121" s="169">
        <f>SUM(T122:T130)</f>
        <v>0</v>
      </c>
      <c r="AR121" s="170" t="s">
        <v>84</v>
      </c>
      <c r="AT121" s="171" t="s">
        <v>75</v>
      </c>
      <c r="AU121" s="171" t="s">
        <v>84</v>
      </c>
      <c r="AY121" s="170" t="s">
        <v>136</v>
      </c>
      <c r="BK121" s="172">
        <f>SUM(BK122:BK130)</f>
        <v>0</v>
      </c>
    </row>
    <row r="122" spans="1:65" s="2" customFormat="1" ht="16.5" customHeight="1">
      <c r="A122" s="36"/>
      <c r="B122" s="37"/>
      <c r="C122" s="175" t="s">
        <v>161</v>
      </c>
      <c r="D122" s="175" t="s">
        <v>139</v>
      </c>
      <c r="E122" s="176" t="s">
        <v>357</v>
      </c>
      <c r="F122" s="177" t="s">
        <v>358</v>
      </c>
      <c r="G122" s="178" t="s">
        <v>185</v>
      </c>
      <c r="H122" s="179">
        <v>12</v>
      </c>
      <c r="I122" s="180"/>
      <c r="J122" s="181">
        <f>ROUND(I122*H122,2)</f>
        <v>0</v>
      </c>
      <c r="K122" s="177" t="s">
        <v>344</v>
      </c>
      <c r="L122" s="41"/>
      <c r="M122" s="182" t="s">
        <v>19</v>
      </c>
      <c r="N122" s="183" t="s">
        <v>47</v>
      </c>
      <c r="O122" s="66"/>
      <c r="P122" s="184">
        <f>O122*H122</f>
        <v>0</v>
      </c>
      <c r="Q122" s="184">
        <v>1E-3</v>
      </c>
      <c r="R122" s="184">
        <f>Q122*H122</f>
        <v>1.2E-2</v>
      </c>
      <c r="S122" s="184">
        <v>0</v>
      </c>
      <c r="T122" s="185">
        <f>S122*H122</f>
        <v>0</v>
      </c>
      <c r="U122" s="36"/>
      <c r="V122" s="36"/>
      <c r="W122" s="36"/>
      <c r="X122" s="36"/>
      <c r="Y122" s="36"/>
      <c r="Z122" s="36"/>
      <c r="AA122" s="36"/>
      <c r="AB122" s="36"/>
      <c r="AC122" s="36"/>
      <c r="AD122" s="36"/>
      <c r="AE122" s="36"/>
      <c r="AR122" s="186" t="s">
        <v>161</v>
      </c>
      <c r="AT122" s="186" t="s">
        <v>139</v>
      </c>
      <c r="AU122" s="186" t="s">
        <v>86</v>
      </c>
      <c r="AY122" s="19" t="s">
        <v>136</v>
      </c>
      <c r="BE122" s="187">
        <f>IF(N122="základní",J122,0)</f>
        <v>0</v>
      </c>
      <c r="BF122" s="187">
        <f>IF(N122="snížená",J122,0)</f>
        <v>0</v>
      </c>
      <c r="BG122" s="187">
        <f>IF(N122="zákl. přenesená",J122,0)</f>
        <v>0</v>
      </c>
      <c r="BH122" s="187">
        <f>IF(N122="sníž. přenesená",J122,0)</f>
        <v>0</v>
      </c>
      <c r="BI122" s="187">
        <f>IF(N122="nulová",J122,0)</f>
        <v>0</v>
      </c>
      <c r="BJ122" s="19" t="s">
        <v>84</v>
      </c>
      <c r="BK122" s="187">
        <f>ROUND(I122*H122,2)</f>
        <v>0</v>
      </c>
      <c r="BL122" s="19" t="s">
        <v>161</v>
      </c>
      <c r="BM122" s="186" t="s">
        <v>359</v>
      </c>
    </row>
    <row r="123" spans="1:65" s="2" customFormat="1">
      <c r="A123" s="36"/>
      <c r="B123" s="37"/>
      <c r="C123" s="38"/>
      <c r="D123" s="188" t="s">
        <v>144</v>
      </c>
      <c r="E123" s="38"/>
      <c r="F123" s="189" t="s">
        <v>360</v>
      </c>
      <c r="G123" s="38"/>
      <c r="H123" s="38"/>
      <c r="I123" s="190"/>
      <c r="J123" s="38"/>
      <c r="K123" s="38"/>
      <c r="L123" s="41"/>
      <c r="M123" s="191"/>
      <c r="N123" s="192"/>
      <c r="O123" s="66"/>
      <c r="P123" s="66"/>
      <c r="Q123" s="66"/>
      <c r="R123" s="66"/>
      <c r="S123" s="66"/>
      <c r="T123" s="67"/>
      <c r="U123" s="36"/>
      <c r="V123" s="36"/>
      <c r="W123" s="36"/>
      <c r="X123" s="36"/>
      <c r="Y123" s="36"/>
      <c r="Z123" s="36"/>
      <c r="AA123" s="36"/>
      <c r="AB123" s="36"/>
      <c r="AC123" s="36"/>
      <c r="AD123" s="36"/>
      <c r="AE123" s="36"/>
      <c r="AT123" s="19" t="s">
        <v>144</v>
      </c>
      <c r="AU123" s="19" t="s">
        <v>86</v>
      </c>
    </row>
    <row r="124" spans="1:65" s="2" customFormat="1" ht="68.25">
      <c r="A124" s="36"/>
      <c r="B124" s="37"/>
      <c r="C124" s="38"/>
      <c r="D124" s="188" t="s">
        <v>331</v>
      </c>
      <c r="E124" s="38"/>
      <c r="F124" s="193" t="s">
        <v>361</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331</v>
      </c>
      <c r="AU124" s="19" t="s">
        <v>86</v>
      </c>
    </row>
    <row r="125" spans="1:65" s="14" customFormat="1">
      <c r="B125" s="209"/>
      <c r="C125" s="210"/>
      <c r="D125" s="188" t="s">
        <v>333</v>
      </c>
      <c r="E125" s="211" t="s">
        <v>19</v>
      </c>
      <c r="F125" s="212" t="s">
        <v>299</v>
      </c>
      <c r="G125" s="210"/>
      <c r="H125" s="213">
        <v>12</v>
      </c>
      <c r="I125" s="214"/>
      <c r="J125" s="210"/>
      <c r="K125" s="210"/>
      <c r="L125" s="215"/>
      <c r="M125" s="216"/>
      <c r="N125" s="217"/>
      <c r="O125" s="217"/>
      <c r="P125" s="217"/>
      <c r="Q125" s="217"/>
      <c r="R125" s="217"/>
      <c r="S125" s="217"/>
      <c r="T125" s="218"/>
      <c r="AT125" s="219" t="s">
        <v>333</v>
      </c>
      <c r="AU125" s="219" t="s">
        <v>86</v>
      </c>
      <c r="AV125" s="14" t="s">
        <v>86</v>
      </c>
      <c r="AW125" s="14" t="s">
        <v>37</v>
      </c>
      <c r="AX125" s="14" t="s">
        <v>84</v>
      </c>
      <c r="AY125" s="219" t="s">
        <v>136</v>
      </c>
    </row>
    <row r="126" spans="1:65" s="2" customFormat="1" ht="16.5" customHeight="1">
      <c r="A126" s="36"/>
      <c r="B126" s="37"/>
      <c r="C126" s="175" t="s">
        <v>168</v>
      </c>
      <c r="D126" s="175" t="s">
        <v>139</v>
      </c>
      <c r="E126" s="176" t="s">
        <v>362</v>
      </c>
      <c r="F126" s="177" t="s">
        <v>363</v>
      </c>
      <c r="G126" s="178" t="s">
        <v>185</v>
      </c>
      <c r="H126" s="179">
        <v>12</v>
      </c>
      <c r="I126" s="180"/>
      <c r="J126" s="181">
        <f>ROUND(I126*H126,2)</f>
        <v>0</v>
      </c>
      <c r="K126" s="177" t="s">
        <v>19</v>
      </c>
      <c r="L126" s="41"/>
      <c r="M126" s="182" t="s">
        <v>19</v>
      </c>
      <c r="N126" s="183" t="s">
        <v>47</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161</v>
      </c>
      <c r="AT126" s="186" t="s">
        <v>139</v>
      </c>
      <c r="AU126" s="186" t="s">
        <v>86</v>
      </c>
      <c r="AY126" s="19" t="s">
        <v>136</v>
      </c>
      <c r="BE126" s="187">
        <f>IF(N126="základní",J126,0)</f>
        <v>0</v>
      </c>
      <c r="BF126" s="187">
        <f>IF(N126="snížená",J126,0)</f>
        <v>0</v>
      </c>
      <c r="BG126" s="187">
        <f>IF(N126="zákl. přenesená",J126,0)</f>
        <v>0</v>
      </c>
      <c r="BH126" s="187">
        <f>IF(N126="sníž. přenesená",J126,0)</f>
        <v>0</v>
      </c>
      <c r="BI126" s="187">
        <f>IF(N126="nulová",J126,0)</f>
        <v>0</v>
      </c>
      <c r="BJ126" s="19" t="s">
        <v>84</v>
      </c>
      <c r="BK126" s="187">
        <f>ROUND(I126*H126,2)</f>
        <v>0</v>
      </c>
      <c r="BL126" s="19" t="s">
        <v>161</v>
      </c>
      <c r="BM126" s="186" t="s">
        <v>364</v>
      </c>
    </row>
    <row r="127" spans="1:65" s="2" customFormat="1" ht="19.5">
      <c r="A127" s="36"/>
      <c r="B127" s="37"/>
      <c r="C127" s="38"/>
      <c r="D127" s="188" t="s">
        <v>144</v>
      </c>
      <c r="E127" s="38"/>
      <c r="F127" s="189" t="s">
        <v>365</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144</v>
      </c>
      <c r="AU127" s="19" t="s">
        <v>86</v>
      </c>
    </row>
    <row r="128" spans="1:65" s="2" customFormat="1" ht="68.25">
      <c r="A128" s="36"/>
      <c r="B128" s="37"/>
      <c r="C128" s="38"/>
      <c r="D128" s="188" t="s">
        <v>331</v>
      </c>
      <c r="E128" s="38"/>
      <c r="F128" s="193" t="s">
        <v>361</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331</v>
      </c>
      <c r="AU128" s="19" t="s">
        <v>86</v>
      </c>
    </row>
    <row r="129" spans="1:65" s="13" customFormat="1">
      <c r="B129" s="199"/>
      <c r="C129" s="200"/>
      <c r="D129" s="188" t="s">
        <v>333</v>
      </c>
      <c r="E129" s="201" t="s">
        <v>19</v>
      </c>
      <c r="F129" s="202" t="s">
        <v>366</v>
      </c>
      <c r="G129" s="200"/>
      <c r="H129" s="201" t="s">
        <v>19</v>
      </c>
      <c r="I129" s="203"/>
      <c r="J129" s="200"/>
      <c r="K129" s="200"/>
      <c r="L129" s="204"/>
      <c r="M129" s="205"/>
      <c r="N129" s="206"/>
      <c r="O129" s="206"/>
      <c r="P129" s="206"/>
      <c r="Q129" s="206"/>
      <c r="R129" s="206"/>
      <c r="S129" s="206"/>
      <c r="T129" s="207"/>
      <c r="AT129" s="208" t="s">
        <v>333</v>
      </c>
      <c r="AU129" s="208" t="s">
        <v>86</v>
      </c>
      <c r="AV129" s="13" t="s">
        <v>84</v>
      </c>
      <c r="AW129" s="13" t="s">
        <v>37</v>
      </c>
      <c r="AX129" s="13" t="s">
        <v>76</v>
      </c>
      <c r="AY129" s="208" t="s">
        <v>136</v>
      </c>
    </row>
    <row r="130" spans="1:65" s="14" customFormat="1">
      <c r="B130" s="209"/>
      <c r="C130" s="210"/>
      <c r="D130" s="188" t="s">
        <v>333</v>
      </c>
      <c r="E130" s="211" t="s">
        <v>19</v>
      </c>
      <c r="F130" s="212" t="s">
        <v>299</v>
      </c>
      <c r="G130" s="210"/>
      <c r="H130" s="213">
        <v>12</v>
      </c>
      <c r="I130" s="214"/>
      <c r="J130" s="210"/>
      <c r="K130" s="210"/>
      <c r="L130" s="215"/>
      <c r="M130" s="216"/>
      <c r="N130" s="217"/>
      <c r="O130" s="217"/>
      <c r="P130" s="217"/>
      <c r="Q130" s="217"/>
      <c r="R130" s="217"/>
      <c r="S130" s="217"/>
      <c r="T130" s="218"/>
      <c r="AT130" s="219" t="s">
        <v>333</v>
      </c>
      <c r="AU130" s="219" t="s">
        <v>86</v>
      </c>
      <c r="AV130" s="14" t="s">
        <v>86</v>
      </c>
      <c r="AW130" s="14" t="s">
        <v>37</v>
      </c>
      <c r="AX130" s="14" t="s">
        <v>84</v>
      </c>
      <c r="AY130" s="219" t="s">
        <v>136</v>
      </c>
    </row>
    <row r="131" spans="1:65" s="12" customFormat="1" ht="22.9" customHeight="1">
      <c r="B131" s="159"/>
      <c r="C131" s="160"/>
      <c r="D131" s="161" t="s">
        <v>75</v>
      </c>
      <c r="E131" s="173" t="s">
        <v>187</v>
      </c>
      <c r="F131" s="173" t="s">
        <v>367</v>
      </c>
      <c r="G131" s="160"/>
      <c r="H131" s="160"/>
      <c r="I131" s="163"/>
      <c r="J131" s="174">
        <f>BK131</f>
        <v>0</v>
      </c>
      <c r="K131" s="160"/>
      <c r="L131" s="165"/>
      <c r="M131" s="166"/>
      <c r="N131" s="167"/>
      <c r="O131" s="167"/>
      <c r="P131" s="168">
        <f>SUM(P132:P182)</f>
        <v>0</v>
      </c>
      <c r="Q131" s="167"/>
      <c r="R131" s="168">
        <f>SUM(R132:R182)</f>
        <v>4.7827679999999997E-2</v>
      </c>
      <c r="S131" s="167"/>
      <c r="T131" s="169">
        <f>SUM(T132:T182)</f>
        <v>2.6028100000000003</v>
      </c>
      <c r="AR131" s="170" t="s">
        <v>84</v>
      </c>
      <c r="AT131" s="171" t="s">
        <v>75</v>
      </c>
      <c r="AU131" s="171" t="s">
        <v>84</v>
      </c>
      <c r="AY131" s="170" t="s">
        <v>136</v>
      </c>
      <c r="BK131" s="172">
        <f>SUM(BK132:BK182)</f>
        <v>0</v>
      </c>
    </row>
    <row r="132" spans="1:65" s="2" customFormat="1" ht="16.5" customHeight="1">
      <c r="A132" s="36"/>
      <c r="B132" s="37"/>
      <c r="C132" s="175" t="s">
        <v>174</v>
      </c>
      <c r="D132" s="175" t="s">
        <v>139</v>
      </c>
      <c r="E132" s="176" t="s">
        <v>368</v>
      </c>
      <c r="F132" s="177" t="s">
        <v>369</v>
      </c>
      <c r="G132" s="178" t="s">
        <v>292</v>
      </c>
      <c r="H132" s="179">
        <v>28</v>
      </c>
      <c r="I132" s="180"/>
      <c r="J132" s="181">
        <f>ROUND(I132*H132,2)</f>
        <v>0</v>
      </c>
      <c r="K132" s="177" t="s">
        <v>19</v>
      </c>
      <c r="L132" s="41"/>
      <c r="M132" s="182" t="s">
        <v>19</v>
      </c>
      <c r="N132" s="183" t="s">
        <v>47</v>
      </c>
      <c r="O132" s="66"/>
      <c r="P132" s="184">
        <f>O132*H132</f>
        <v>0</v>
      </c>
      <c r="Q132" s="184">
        <v>1.0000000000000001E-5</v>
      </c>
      <c r="R132" s="184">
        <f>Q132*H132</f>
        <v>2.8000000000000003E-4</v>
      </c>
      <c r="S132" s="184">
        <v>0</v>
      </c>
      <c r="T132" s="185">
        <f>S132*H132</f>
        <v>0</v>
      </c>
      <c r="U132" s="36"/>
      <c r="V132" s="36"/>
      <c r="W132" s="36"/>
      <c r="X132" s="36"/>
      <c r="Y132" s="36"/>
      <c r="Z132" s="36"/>
      <c r="AA132" s="36"/>
      <c r="AB132" s="36"/>
      <c r="AC132" s="36"/>
      <c r="AD132" s="36"/>
      <c r="AE132" s="36"/>
      <c r="AR132" s="186" t="s">
        <v>161</v>
      </c>
      <c r="AT132" s="186" t="s">
        <v>139</v>
      </c>
      <c r="AU132" s="186" t="s">
        <v>86</v>
      </c>
      <c r="AY132" s="19" t="s">
        <v>136</v>
      </c>
      <c r="BE132" s="187">
        <f>IF(N132="základní",J132,0)</f>
        <v>0</v>
      </c>
      <c r="BF132" s="187">
        <f>IF(N132="snížená",J132,0)</f>
        <v>0</v>
      </c>
      <c r="BG132" s="187">
        <f>IF(N132="zákl. přenesená",J132,0)</f>
        <v>0</v>
      </c>
      <c r="BH132" s="187">
        <f>IF(N132="sníž. přenesená",J132,0)</f>
        <v>0</v>
      </c>
      <c r="BI132" s="187">
        <f>IF(N132="nulová",J132,0)</f>
        <v>0</v>
      </c>
      <c r="BJ132" s="19" t="s">
        <v>84</v>
      </c>
      <c r="BK132" s="187">
        <f>ROUND(I132*H132,2)</f>
        <v>0</v>
      </c>
      <c r="BL132" s="19" t="s">
        <v>161</v>
      </c>
      <c r="BM132" s="186" t="s">
        <v>370</v>
      </c>
    </row>
    <row r="133" spans="1:65" s="2" customFormat="1">
      <c r="A133" s="36"/>
      <c r="B133" s="37"/>
      <c r="C133" s="38"/>
      <c r="D133" s="188" t="s">
        <v>144</v>
      </c>
      <c r="E133" s="38"/>
      <c r="F133" s="189" t="s">
        <v>371</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144</v>
      </c>
      <c r="AU133" s="19" t="s">
        <v>86</v>
      </c>
    </row>
    <row r="134" spans="1:65" s="2" customFormat="1" ht="87.75">
      <c r="A134" s="36"/>
      <c r="B134" s="37"/>
      <c r="C134" s="38"/>
      <c r="D134" s="188" t="s">
        <v>331</v>
      </c>
      <c r="E134" s="38"/>
      <c r="F134" s="193" t="s">
        <v>372</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331</v>
      </c>
      <c r="AU134" s="19" t="s">
        <v>86</v>
      </c>
    </row>
    <row r="135" spans="1:65" s="13" customFormat="1">
      <c r="B135" s="199"/>
      <c r="C135" s="200"/>
      <c r="D135" s="188" t="s">
        <v>333</v>
      </c>
      <c r="E135" s="201" t="s">
        <v>19</v>
      </c>
      <c r="F135" s="202" t="s">
        <v>373</v>
      </c>
      <c r="G135" s="200"/>
      <c r="H135" s="201" t="s">
        <v>19</v>
      </c>
      <c r="I135" s="203"/>
      <c r="J135" s="200"/>
      <c r="K135" s="200"/>
      <c r="L135" s="204"/>
      <c r="M135" s="205"/>
      <c r="N135" s="206"/>
      <c r="O135" s="206"/>
      <c r="P135" s="206"/>
      <c r="Q135" s="206"/>
      <c r="R135" s="206"/>
      <c r="S135" s="206"/>
      <c r="T135" s="207"/>
      <c r="AT135" s="208" t="s">
        <v>333</v>
      </c>
      <c r="AU135" s="208" t="s">
        <v>86</v>
      </c>
      <c r="AV135" s="13" t="s">
        <v>84</v>
      </c>
      <c r="AW135" s="13" t="s">
        <v>37</v>
      </c>
      <c r="AX135" s="13" t="s">
        <v>76</v>
      </c>
      <c r="AY135" s="208" t="s">
        <v>136</v>
      </c>
    </row>
    <row r="136" spans="1:65" s="13" customFormat="1">
      <c r="B136" s="199"/>
      <c r="C136" s="200"/>
      <c r="D136" s="188" t="s">
        <v>333</v>
      </c>
      <c r="E136" s="201" t="s">
        <v>19</v>
      </c>
      <c r="F136" s="202" t="s">
        <v>374</v>
      </c>
      <c r="G136" s="200"/>
      <c r="H136" s="201" t="s">
        <v>19</v>
      </c>
      <c r="I136" s="203"/>
      <c r="J136" s="200"/>
      <c r="K136" s="200"/>
      <c r="L136" s="204"/>
      <c r="M136" s="205"/>
      <c r="N136" s="206"/>
      <c r="O136" s="206"/>
      <c r="P136" s="206"/>
      <c r="Q136" s="206"/>
      <c r="R136" s="206"/>
      <c r="S136" s="206"/>
      <c r="T136" s="207"/>
      <c r="AT136" s="208" t="s">
        <v>333</v>
      </c>
      <c r="AU136" s="208" t="s">
        <v>86</v>
      </c>
      <c r="AV136" s="13" t="s">
        <v>84</v>
      </c>
      <c r="AW136" s="13" t="s">
        <v>37</v>
      </c>
      <c r="AX136" s="13" t="s">
        <v>76</v>
      </c>
      <c r="AY136" s="208" t="s">
        <v>136</v>
      </c>
    </row>
    <row r="137" spans="1:65" s="14" customFormat="1">
      <c r="B137" s="209"/>
      <c r="C137" s="210"/>
      <c r="D137" s="188" t="s">
        <v>333</v>
      </c>
      <c r="E137" s="211" t="s">
        <v>19</v>
      </c>
      <c r="F137" s="212" t="s">
        <v>375</v>
      </c>
      <c r="G137" s="210"/>
      <c r="H137" s="213">
        <v>4</v>
      </c>
      <c r="I137" s="214"/>
      <c r="J137" s="210"/>
      <c r="K137" s="210"/>
      <c r="L137" s="215"/>
      <c r="M137" s="216"/>
      <c r="N137" s="217"/>
      <c r="O137" s="217"/>
      <c r="P137" s="217"/>
      <c r="Q137" s="217"/>
      <c r="R137" s="217"/>
      <c r="S137" s="217"/>
      <c r="T137" s="218"/>
      <c r="AT137" s="219" t="s">
        <v>333</v>
      </c>
      <c r="AU137" s="219" t="s">
        <v>86</v>
      </c>
      <c r="AV137" s="14" t="s">
        <v>86</v>
      </c>
      <c r="AW137" s="14" t="s">
        <v>37</v>
      </c>
      <c r="AX137" s="14" t="s">
        <v>76</v>
      </c>
      <c r="AY137" s="219" t="s">
        <v>136</v>
      </c>
    </row>
    <row r="138" spans="1:65" s="13" customFormat="1">
      <c r="B138" s="199"/>
      <c r="C138" s="200"/>
      <c r="D138" s="188" t="s">
        <v>333</v>
      </c>
      <c r="E138" s="201" t="s">
        <v>19</v>
      </c>
      <c r="F138" s="202" t="s">
        <v>376</v>
      </c>
      <c r="G138" s="200"/>
      <c r="H138" s="201" t="s">
        <v>19</v>
      </c>
      <c r="I138" s="203"/>
      <c r="J138" s="200"/>
      <c r="K138" s="200"/>
      <c r="L138" s="204"/>
      <c r="M138" s="205"/>
      <c r="N138" s="206"/>
      <c r="O138" s="206"/>
      <c r="P138" s="206"/>
      <c r="Q138" s="206"/>
      <c r="R138" s="206"/>
      <c r="S138" s="206"/>
      <c r="T138" s="207"/>
      <c r="AT138" s="208" t="s">
        <v>333</v>
      </c>
      <c r="AU138" s="208" t="s">
        <v>86</v>
      </c>
      <c r="AV138" s="13" t="s">
        <v>84</v>
      </c>
      <c r="AW138" s="13" t="s">
        <v>37</v>
      </c>
      <c r="AX138" s="13" t="s">
        <v>76</v>
      </c>
      <c r="AY138" s="208" t="s">
        <v>136</v>
      </c>
    </row>
    <row r="139" spans="1:65" s="14" customFormat="1">
      <c r="B139" s="209"/>
      <c r="C139" s="210"/>
      <c r="D139" s="188" t="s">
        <v>333</v>
      </c>
      <c r="E139" s="211" t="s">
        <v>19</v>
      </c>
      <c r="F139" s="212" t="s">
        <v>377</v>
      </c>
      <c r="G139" s="210"/>
      <c r="H139" s="213">
        <v>16</v>
      </c>
      <c r="I139" s="214"/>
      <c r="J139" s="210"/>
      <c r="K139" s="210"/>
      <c r="L139" s="215"/>
      <c r="M139" s="216"/>
      <c r="N139" s="217"/>
      <c r="O139" s="217"/>
      <c r="P139" s="217"/>
      <c r="Q139" s="217"/>
      <c r="R139" s="217"/>
      <c r="S139" s="217"/>
      <c r="T139" s="218"/>
      <c r="AT139" s="219" t="s">
        <v>333</v>
      </c>
      <c r="AU139" s="219" t="s">
        <v>86</v>
      </c>
      <c r="AV139" s="14" t="s">
        <v>86</v>
      </c>
      <c r="AW139" s="14" t="s">
        <v>37</v>
      </c>
      <c r="AX139" s="14" t="s">
        <v>76</v>
      </c>
      <c r="AY139" s="219" t="s">
        <v>136</v>
      </c>
    </row>
    <row r="140" spans="1:65" s="15" customFormat="1">
      <c r="B140" s="220"/>
      <c r="C140" s="221"/>
      <c r="D140" s="188" t="s">
        <v>333</v>
      </c>
      <c r="E140" s="222" t="s">
        <v>290</v>
      </c>
      <c r="F140" s="223" t="s">
        <v>338</v>
      </c>
      <c r="G140" s="221"/>
      <c r="H140" s="224">
        <v>20</v>
      </c>
      <c r="I140" s="225"/>
      <c r="J140" s="221"/>
      <c r="K140" s="221"/>
      <c r="L140" s="226"/>
      <c r="M140" s="227"/>
      <c r="N140" s="228"/>
      <c r="O140" s="228"/>
      <c r="P140" s="228"/>
      <c r="Q140" s="228"/>
      <c r="R140" s="228"/>
      <c r="S140" s="228"/>
      <c r="T140" s="229"/>
      <c r="AT140" s="230" t="s">
        <v>333</v>
      </c>
      <c r="AU140" s="230" t="s">
        <v>86</v>
      </c>
      <c r="AV140" s="15" t="s">
        <v>135</v>
      </c>
      <c r="AW140" s="15" t="s">
        <v>37</v>
      </c>
      <c r="AX140" s="15" t="s">
        <v>76</v>
      </c>
      <c r="AY140" s="230" t="s">
        <v>136</v>
      </c>
    </row>
    <row r="141" spans="1:65" s="13" customFormat="1">
      <c r="B141" s="199"/>
      <c r="C141" s="200"/>
      <c r="D141" s="188" t="s">
        <v>333</v>
      </c>
      <c r="E141" s="201" t="s">
        <v>19</v>
      </c>
      <c r="F141" s="202" t="s">
        <v>378</v>
      </c>
      <c r="G141" s="200"/>
      <c r="H141" s="201" t="s">
        <v>19</v>
      </c>
      <c r="I141" s="203"/>
      <c r="J141" s="200"/>
      <c r="K141" s="200"/>
      <c r="L141" s="204"/>
      <c r="M141" s="205"/>
      <c r="N141" s="206"/>
      <c r="O141" s="206"/>
      <c r="P141" s="206"/>
      <c r="Q141" s="206"/>
      <c r="R141" s="206"/>
      <c r="S141" s="206"/>
      <c r="T141" s="207"/>
      <c r="AT141" s="208" t="s">
        <v>333</v>
      </c>
      <c r="AU141" s="208" t="s">
        <v>86</v>
      </c>
      <c r="AV141" s="13" t="s">
        <v>84</v>
      </c>
      <c r="AW141" s="13" t="s">
        <v>37</v>
      </c>
      <c r="AX141" s="13" t="s">
        <v>76</v>
      </c>
      <c r="AY141" s="208" t="s">
        <v>136</v>
      </c>
    </row>
    <row r="142" spans="1:65" s="14" customFormat="1">
      <c r="B142" s="209"/>
      <c r="C142" s="210"/>
      <c r="D142" s="188" t="s">
        <v>333</v>
      </c>
      <c r="E142" s="211" t="s">
        <v>19</v>
      </c>
      <c r="F142" s="212" t="s">
        <v>379</v>
      </c>
      <c r="G142" s="210"/>
      <c r="H142" s="213">
        <v>8</v>
      </c>
      <c r="I142" s="214"/>
      <c r="J142" s="210"/>
      <c r="K142" s="210"/>
      <c r="L142" s="215"/>
      <c r="M142" s="216"/>
      <c r="N142" s="217"/>
      <c r="O142" s="217"/>
      <c r="P142" s="217"/>
      <c r="Q142" s="217"/>
      <c r="R142" s="217"/>
      <c r="S142" s="217"/>
      <c r="T142" s="218"/>
      <c r="AT142" s="219" t="s">
        <v>333</v>
      </c>
      <c r="AU142" s="219" t="s">
        <v>86</v>
      </c>
      <c r="AV142" s="14" t="s">
        <v>86</v>
      </c>
      <c r="AW142" s="14" t="s">
        <v>37</v>
      </c>
      <c r="AX142" s="14" t="s">
        <v>76</v>
      </c>
      <c r="AY142" s="219" t="s">
        <v>136</v>
      </c>
    </row>
    <row r="143" spans="1:65" s="15" customFormat="1">
      <c r="B143" s="220"/>
      <c r="C143" s="221"/>
      <c r="D143" s="188" t="s">
        <v>333</v>
      </c>
      <c r="E143" s="222" t="s">
        <v>294</v>
      </c>
      <c r="F143" s="223" t="s">
        <v>338</v>
      </c>
      <c r="G143" s="221"/>
      <c r="H143" s="224">
        <v>8</v>
      </c>
      <c r="I143" s="225"/>
      <c r="J143" s="221"/>
      <c r="K143" s="221"/>
      <c r="L143" s="226"/>
      <c r="M143" s="227"/>
      <c r="N143" s="228"/>
      <c r="O143" s="228"/>
      <c r="P143" s="228"/>
      <c r="Q143" s="228"/>
      <c r="R143" s="228"/>
      <c r="S143" s="228"/>
      <c r="T143" s="229"/>
      <c r="AT143" s="230" t="s">
        <v>333</v>
      </c>
      <c r="AU143" s="230" t="s">
        <v>86</v>
      </c>
      <c r="AV143" s="15" t="s">
        <v>135</v>
      </c>
      <c r="AW143" s="15" t="s">
        <v>37</v>
      </c>
      <c r="AX143" s="15" t="s">
        <v>76</v>
      </c>
      <c r="AY143" s="230" t="s">
        <v>136</v>
      </c>
    </row>
    <row r="144" spans="1:65" s="16" customFormat="1">
      <c r="B144" s="231"/>
      <c r="C144" s="232"/>
      <c r="D144" s="188" t="s">
        <v>333</v>
      </c>
      <c r="E144" s="233" t="s">
        <v>19</v>
      </c>
      <c r="F144" s="234" t="s">
        <v>341</v>
      </c>
      <c r="G144" s="232"/>
      <c r="H144" s="235">
        <v>28</v>
      </c>
      <c r="I144" s="236"/>
      <c r="J144" s="232"/>
      <c r="K144" s="232"/>
      <c r="L144" s="237"/>
      <c r="M144" s="238"/>
      <c r="N144" s="239"/>
      <c r="O144" s="239"/>
      <c r="P144" s="239"/>
      <c r="Q144" s="239"/>
      <c r="R144" s="239"/>
      <c r="S144" s="239"/>
      <c r="T144" s="240"/>
      <c r="AT144" s="241" t="s">
        <v>333</v>
      </c>
      <c r="AU144" s="241" t="s">
        <v>86</v>
      </c>
      <c r="AV144" s="16" t="s">
        <v>161</v>
      </c>
      <c r="AW144" s="16" t="s">
        <v>37</v>
      </c>
      <c r="AX144" s="16" t="s">
        <v>84</v>
      </c>
      <c r="AY144" s="241" t="s">
        <v>136</v>
      </c>
    </row>
    <row r="145" spans="1:65" s="2" customFormat="1" ht="16.5" customHeight="1">
      <c r="A145" s="36"/>
      <c r="B145" s="37"/>
      <c r="C145" s="175" t="s">
        <v>178</v>
      </c>
      <c r="D145" s="175" t="s">
        <v>139</v>
      </c>
      <c r="E145" s="176" t="s">
        <v>380</v>
      </c>
      <c r="F145" s="177" t="s">
        <v>381</v>
      </c>
      <c r="G145" s="178" t="s">
        <v>292</v>
      </c>
      <c r="H145" s="179">
        <v>20</v>
      </c>
      <c r="I145" s="180"/>
      <c r="J145" s="181">
        <f>ROUND(I145*H145,2)</f>
        <v>0</v>
      </c>
      <c r="K145" s="177" t="s">
        <v>19</v>
      </c>
      <c r="L145" s="41"/>
      <c r="M145" s="182" t="s">
        <v>19</v>
      </c>
      <c r="N145" s="183" t="s">
        <v>47</v>
      </c>
      <c r="O145" s="66"/>
      <c r="P145" s="184">
        <f>O145*H145</f>
        <v>0</v>
      </c>
      <c r="Q145" s="184">
        <v>1.8000000000000001E-4</v>
      </c>
      <c r="R145" s="184">
        <f>Q145*H145</f>
        <v>3.6000000000000003E-3</v>
      </c>
      <c r="S145" s="184">
        <v>0</v>
      </c>
      <c r="T145" s="185">
        <f>S145*H145</f>
        <v>0</v>
      </c>
      <c r="U145" s="36"/>
      <c r="V145" s="36"/>
      <c r="W145" s="36"/>
      <c r="X145" s="36"/>
      <c r="Y145" s="36"/>
      <c r="Z145" s="36"/>
      <c r="AA145" s="36"/>
      <c r="AB145" s="36"/>
      <c r="AC145" s="36"/>
      <c r="AD145" s="36"/>
      <c r="AE145" s="36"/>
      <c r="AR145" s="186" t="s">
        <v>161</v>
      </c>
      <c r="AT145" s="186" t="s">
        <v>139</v>
      </c>
      <c r="AU145" s="186" t="s">
        <v>86</v>
      </c>
      <c r="AY145" s="19" t="s">
        <v>136</v>
      </c>
      <c r="BE145" s="187">
        <f>IF(N145="základní",J145,0)</f>
        <v>0</v>
      </c>
      <c r="BF145" s="187">
        <f>IF(N145="snížená",J145,0)</f>
        <v>0</v>
      </c>
      <c r="BG145" s="187">
        <f>IF(N145="zákl. přenesená",J145,0)</f>
        <v>0</v>
      </c>
      <c r="BH145" s="187">
        <f>IF(N145="sníž. přenesená",J145,0)</f>
        <v>0</v>
      </c>
      <c r="BI145" s="187">
        <f>IF(N145="nulová",J145,0)</f>
        <v>0</v>
      </c>
      <c r="BJ145" s="19" t="s">
        <v>84</v>
      </c>
      <c r="BK145" s="187">
        <f>ROUND(I145*H145,2)</f>
        <v>0</v>
      </c>
      <c r="BL145" s="19" t="s">
        <v>161</v>
      </c>
      <c r="BM145" s="186" t="s">
        <v>382</v>
      </c>
    </row>
    <row r="146" spans="1:65" s="2" customFormat="1">
      <c r="A146" s="36"/>
      <c r="B146" s="37"/>
      <c r="C146" s="38"/>
      <c r="D146" s="188" t="s">
        <v>144</v>
      </c>
      <c r="E146" s="38"/>
      <c r="F146" s="189" t="s">
        <v>383</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144</v>
      </c>
      <c r="AU146" s="19" t="s">
        <v>86</v>
      </c>
    </row>
    <row r="147" spans="1:65" s="2" customFormat="1" ht="87.75">
      <c r="A147" s="36"/>
      <c r="B147" s="37"/>
      <c r="C147" s="38"/>
      <c r="D147" s="188" t="s">
        <v>331</v>
      </c>
      <c r="E147" s="38"/>
      <c r="F147" s="193" t="s">
        <v>372</v>
      </c>
      <c r="G147" s="38"/>
      <c r="H147" s="38"/>
      <c r="I147" s="190"/>
      <c r="J147" s="38"/>
      <c r="K147" s="38"/>
      <c r="L147" s="41"/>
      <c r="M147" s="191"/>
      <c r="N147" s="192"/>
      <c r="O147" s="66"/>
      <c r="P147" s="66"/>
      <c r="Q147" s="66"/>
      <c r="R147" s="66"/>
      <c r="S147" s="66"/>
      <c r="T147" s="67"/>
      <c r="U147" s="36"/>
      <c r="V147" s="36"/>
      <c r="W147" s="36"/>
      <c r="X147" s="36"/>
      <c r="Y147" s="36"/>
      <c r="Z147" s="36"/>
      <c r="AA147" s="36"/>
      <c r="AB147" s="36"/>
      <c r="AC147" s="36"/>
      <c r="AD147" s="36"/>
      <c r="AE147" s="36"/>
      <c r="AT147" s="19" t="s">
        <v>331</v>
      </c>
      <c r="AU147" s="19" t="s">
        <v>86</v>
      </c>
    </row>
    <row r="148" spans="1:65" s="14" customFormat="1">
      <c r="B148" s="209"/>
      <c r="C148" s="210"/>
      <c r="D148" s="188" t="s">
        <v>333</v>
      </c>
      <c r="E148" s="211" t="s">
        <v>19</v>
      </c>
      <c r="F148" s="212" t="s">
        <v>290</v>
      </c>
      <c r="G148" s="210"/>
      <c r="H148" s="213">
        <v>20</v>
      </c>
      <c r="I148" s="214"/>
      <c r="J148" s="210"/>
      <c r="K148" s="210"/>
      <c r="L148" s="215"/>
      <c r="M148" s="216"/>
      <c r="N148" s="217"/>
      <c r="O148" s="217"/>
      <c r="P148" s="217"/>
      <c r="Q148" s="217"/>
      <c r="R148" s="217"/>
      <c r="S148" s="217"/>
      <c r="T148" s="218"/>
      <c r="AT148" s="219" t="s">
        <v>333</v>
      </c>
      <c r="AU148" s="219" t="s">
        <v>86</v>
      </c>
      <c r="AV148" s="14" t="s">
        <v>86</v>
      </c>
      <c r="AW148" s="14" t="s">
        <v>37</v>
      </c>
      <c r="AX148" s="14" t="s">
        <v>84</v>
      </c>
      <c r="AY148" s="219" t="s">
        <v>136</v>
      </c>
    </row>
    <row r="149" spans="1:65" s="2" customFormat="1" ht="16.5" customHeight="1">
      <c r="A149" s="36"/>
      <c r="B149" s="37"/>
      <c r="C149" s="175" t="s">
        <v>182</v>
      </c>
      <c r="D149" s="175" t="s">
        <v>139</v>
      </c>
      <c r="E149" s="176" t="s">
        <v>384</v>
      </c>
      <c r="F149" s="177" t="s">
        <v>385</v>
      </c>
      <c r="G149" s="178" t="s">
        <v>292</v>
      </c>
      <c r="H149" s="179">
        <v>8</v>
      </c>
      <c r="I149" s="180"/>
      <c r="J149" s="181">
        <f>ROUND(I149*H149,2)</f>
        <v>0</v>
      </c>
      <c r="K149" s="177" t="s">
        <v>19</v>
      </c>
      <c r="L149" s="41"/>
      <c r="M149" s="182" t="s">
        <v>19</v>
      </c>
      <c r="N149" s="183" t="s">
        <v>47</v>
      </c>
      <c r="O149" s="66"/>
      <c r="P149" s="184">
        <f>O149*H149</f>
        <v>0</v>
      </c>
      <c r="Q149" s="184">
        <v>2.4000000000000001E-4</v>
      </c>
      <c r="R149" s="184">
        <f>Q149*H149</f>
        <v>1.92E-3</v>
      </c>
      <c r="S149" s="184">
        <v>0</v>
      </c>
      <c r="T149" s="185">
        <f>S149*H149</f>
        <v>0</v>
      </c>
      <c r="U149" s="36"/>
      <c r="V149" s="36"/>
      <c r="W149" s="36"/>
      <c r="X149" s="36"/>
      <c r="Y149" s="36"/>
      <c r="Z149" s="36"/>
      <c r="AA149" s="36"/>
      <c r="AB149" s="36"/>
      <c r="AC149" s="36"/>
      <c r="AD149" s="36"/>
      <c r="AE149" s="36"/>
      <c r="AR149" s="186" t="s">
        <v>161</v>
      </c>
      <c r="AT149" s="186" t="s">
        <v>139</v>
      </c>
      <c r="AU149" s="186" t="s">
        <v>86</v>
      </c>
      <c r="AY149" s="19" t="s">
        <v>136</v>
      </c>
      <c r="BE149" s="187">
        <f>IF(N149="základní",J149,0)</f>
        <v>0</v>
      </c>
      <c r="BF149" s="187">
        <f>IF(N149="snížená",J149,0)</f>
        <v>0</v>
      </c>
      <c r="BG149" s="187">
        <f>IF(N149="zákl. přenesená",J149,0)</f>
        <v>0</v>
      </c>
      <c r="BH149" s="187">
        <f>IF(N149="sníž. přenesená",J149,0)</f>
        <v>0</v>
      </c>
      <c r="BI149" s="187">
        <f>IF(N149="nulová",J149,0)</f>
        <v>0</v>
      </c>
      <c r="BJ149" s="19" t="s">
        <v>84</v>
      </c>
      <c r="BK149" s="187">
        <f>ROUND(I149*H149,2)</f>
        <v>0</v>
      </c>
      <c r="BL149" s="19" t="s">
        <v>161</v>
      </c>
      <c r="BM149" s="186" t="s">
        <v>386</v>
      </c>
    </row>
    <row r="150" spans="1:65" s="2" customFormat="1">
      <c r="A150" s="36"/>
      <c r="B150" s="37"/>
      <c r="C150" s="38"/>
      <c r="D150" s="188" t="s">
        <v>144</v>
      </c>
      <c r="E150" s="38"/>
      <c r="F150" s="189" t="s">
        <v>387</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144</v>
      </c>
      <c r="AU150" s="19" t="s">
        <v>86</v>
      </c>
    </row>
    <row r="151" spans="1:65" s="2" customFormat="1" ht="87.75">
      <c r="A151" s="36"/>
      <c r="B151" s="37"/>
      <c r="C151" s="38"/>
      <c r="D151" s="188" t="s">
        <v>331</v>
      </c>
      <c r="E151" s="38"/>
      <c r="F151" s="193" t="s">
        <v>372</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331</v>
      </c>
      <c r="AU151" s="19" t="s">
        <v>86</v>
      </c>
    </row>
    <row r="152" spans="1:65" s="14" customFormat="1">
      <c r="B152" s="209"/>
      <c r="C152" s="210"/>
      <c r="D152" s="188" t="s">
        <v>333</v>
      </c>
      <c r="E152" s="211" t="s">
        <v>19</v>
      </c>
      <c r="F152" s="212" t="s">
        <v>294</v>
      </c>
      <c r="G152" s="210"/>
      <c r="H152" s="213">
        <v>8</v>
      </c>
      <c r="I152" s="214"/>
      <c r="J152" s="210"/>
      <c r="K152" s="210"/>
      <c r="L152" s="215"/>
      <c r="M152" s="216"/>
      <c r="N152" s="217"/>
      <c r="O152" s="217"/>
      <c r="P152" s="217"/>
      <c r="Q152" s="217"/>
      <c r="R152" s="217"/>
      <c r="S152" s="217"/>
      <c r="T152" s="218"/>
      <c r="AT152" s="219" t="s">
        <v>333</v>
      </c>
      <c r="AU152" s="219" t="s">
        <v>86</v>
      </c>
      <c r="AV152" s="14" t="s">
        <v>86</v>
      </c>
      <c r="AW152" s="14" t="s">
        <v>37</v>
      </c>
      <c r="AX152" s="14" t="s">
        <v>84</v>
      </c>
      <c r="AY152" s="219" t="s">
        <v>136</v>
      </c>
    </row>
    <row r="153" spans="1:65" s="2" customFormat="1" ht="16.5" customHeight="1">
      <c r="A153" s="36"/>
      <c r="B153" s="37"/>
      <c r="C153" s="175" t="s">
        <v>187</v>
      </c>
      <c r="D153" s="175" t="s">
        <v>139</v>
      </c>
      <c r="E153" s="176" t="s">
        <v>388</v>
      </c>
      <c r="F153" s="177" t="s">
        <v>389</v>
      </c>
      <c r="G153" s="178" t="s">
        <v>328</v>
      </c>
      <c r="H153" s="179">
        <v>0.90900000000000003</v>
      </c>
      <c r="I153" s="180"/>
      <c r="J153" s="181">
        <f>ROUND(I153*H153,2)</f>
        <v>0</v>
      </c>
      <c r="K153" s="177" t="s">
        <v>19</v>
      </c>
      <c r="L153" s="41"/>
      <c r="M153" s="182" t="s">
        <v>19</v>
      </c>
      <c r="N153" s="183" t="s">
        <v>47</v>
      </c>
      <c r="O153" s="66"/>
      <c r="P153" s="184">
        <f>O153*H153</f>
        <v>0</v>
      </c>
      <c r="Q153" s="184">
        <v>0</v>
      </c>
      <c r="R153" s="184">
        <f>Q153*H153</f>
        <v>0</v>
      </c>
      <c r="S153" s="184">
        <v>2.85</v>
      </c>
      <c r="T153" s="185">
        <f>S153*H153</f>
        <v>2.5906500000000001</v>
      </c>
      <c r="U153" s="36"/>
      <c r="V153" s="36"/>
      <c r="W153" s="36"/>
      <c r="X153" s="36"/>
      <c r="Y153" s="36"/>
      <c r="Z153" s="36"/>
      <c r="AA153" s="36"/>
      <c r="AB153" s="36"/>
      <c r="AC153" s="36"/>
      <c r="AD153" s="36"/>
      <c r="AE153" s="36"/>
      <c r="AR153" s="186" t="s">
        <v>161</v>
      </c>
      <c r="AT153" s="186" t="s">
        <v>139</v>
      </c>
      <c r="AU153" s="186" t="s">
        <v>86</v>
      </c>
      <c r="AY153" s="19" t="s">
        <v>136</v>
      </c>
      <c r="BE153" s="187">
        <f>IF(N153="základní",J153,0)</f>
        <v>0</v>
      </c>
      <c r="BF153" s="187">
        <f>IF(N153="snížená",J153,0)</f>
        <v>0</v>
      </c>
      <c r="BG153" s="187">
        <f>IF(N153="zákl. přenesená",J153,0)</f>
        <v>0</v>
      </c>
      <c r="BH153" s="187">
        <f>IF(N153="sníž. přenesená",J153,0)</f>
        <v>0</v>
      </c>
      <c r="BI153" s="187">
        <f>IF(N153="nulová",J153,0)</f>
        <v>0</v>
      </c>
      <c r="BJ153" s="19" t="s">
        <v>84</v>
      </c>
      <c r="BK153" s="187">
        <f>ROUND(I153*H153,2)</f>
        <v>0</v>
      </c>
      <c r="BL153" s="19" t="s">
        <v>161</v>
      </c>
      <c r="BM153" s="186" t="s">
        <v>390</v>
      </c>
    </row>
    <row r="154" spans="1:65" s="2" customFormat="1" ht="19.5">
      <c r="A154" s="36"/>
      <c r="B154" s="37"/>
      <c r="C154" s="38"/>
      <c r="D154" s="188" t="s">
        <v>144</v>
      </c>
      <c r="E154" s="38"/>
      <c r="F154" s="189" t="s">
        <v>391</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144</v>
      </c>
      <c r="AU154" s="19" t="s">
        <v>86</v>
      </c>
    </row>
    <row r="155" spans="1:65" s="2" customFormat="1" ht="409.5">
      <c r="A155" s="36"/>
      <c r="B155" s="37"/>
      <c r="C155" s="38"/>
      <c r="D155" s="188" t="s">
        <v>331</v>
      </c>
      <c r="E155" s="38"/>
      <c r="F155" s="193" t="s">
        <v>392</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331</v>
      </c>
      <c r="AU155" s="19" t="s">
        <v>86</v>
      </c>
    </row>
    <row r="156" spans="1:65" s="13" customFormat="1">
      <c r="B156" s="199"/>
      <c r="C156" s="200"/>
      <c r="D156" s="188" t="s">
        <v>333</v>
      </c>
      <c r="E156" s="201" t="s">
        <v>19</v>
      </c>
      <c r="F156" s="202" t="s">
        <v>334</v>
      </c>
      <c r="G156" s="200"/>
      <c r="H156" s="201" t="s">
        <v>19</v>
      </c>
      <c r="I156" s="203"/>
      <c r="J156" s="200"/>
      <c r="K156" s="200"/>
      <c r="L156" s="204"/>
      <c r="M156" s="205"/>
      <c r="N156" s="206"/>
      <c r="O156" s="206"/>
      <c r="P156" s="206"/>
      <c r="Q156" s="206"/>
      <c r="R156" s="206"/>
      <c r="S156" s="206"/>
      <c r="T156" s="207"/>
      <c r="AT156" s="208" t="s">
        <v>333</v>
      </c>
      <c r="AU156" s="208" t="s">
        <v>86</v>
      </c>
      <c r="AV156" s="13" t="s">
        <v>84</v>
      </c>
      <c r="AW156" s="13" t="s">
        <v>37</v>
      </c>
      <c r="AX156" s="13" t="s">
        <v>76</v>
      </c>
      <c r="AY156" s="208" t="s">
        <v>136</v>
      </c>
    </row>
    <row r="157" spans="1:65" s="14" customFormat="1">
      <c r="B157" s="209"/>
      <c r="C157" s="210"/>
      <c r="D157" s="188" t="s">
        <v>333</v>
      </c>
      <c r="E157" s="211" t="s">
        <v>19</v>
      </c>
      <c r="F157" s="212" t="s">
        <v>393</v>
      </c>
      <c r="G157" s="210"/>
      <c r="H157" s="213">
        <v>3.9E-2</v>
      </c>
      <c r="I157" s="214"/>
      <c r="J157" s="210"/>
      <c r="K157" s="210"/>
      <c r="L157" s="215"/>
      <c r="M157" s="216"/>
      <c r="N157" s="217"/>
      <c r="O157" s="217"/>
      <c r="P157" s="217"/>
      <c r="Q157" s="217"/>
      <c r="R157" s="217"/>
      <c r="S157" s="217"/>
      <c r="T157" s="218"/>
      <c r="AT157" s="219" t="s">
        <v>333</v>
      </c>
      <c r="AU157" s="219" t="s">
        <v>86</v>
      </c>
      <c r="AV157" s="14" t="s">
        <v>86</v>
      </c>
      <c r="AW157" s="14" t="s">
        <v>37</v>
      </c>
      <c r="AX157" s="14" t="s">
        <v>76</v>
      </c>
      <c r="AY157" s="219" t="s">
        <v>136</v>
      </c>
    </row>
    <row r="158" spans="1:65" s="14" customFormat="1">
      <c r="B158" s="209"/>
      <c r="C158" s="210"/>
      <c r="D158" s="188" t="s">
        <v>333</v>
      </c>
      <c r="E158" s="211" t="s">
        <v>19</v>
      </c>
      <c r="F158" s="212" t="s">
        <v>394</v>
      </c>
      <c r="G158" s="210"/>
      <c r="H158" s="213">
        <v>0.87</v>
      </c>
      <c r="I158" s="214"/>
      <c r="J158" s="210"/>
      <c r="K158" s="210"/>
      <c r="L158" s="215"/>
      <c r="M158" s="216"/>
      <c r="N158" s="217"/>
      <c r="O158" s="217"/>
      <c r="P158" s="217"/>
      <c r="Q158" s="217"/>
      <c r="R158" s="217"/>
      <c r="S158" s="217"/>
      <c r="T158" s="218"/>
      <c r="AT158" s="219" t="s">
        <v>333</v>
      </c>
      <c r="AU158" s="219" t="s">
        <v>86</v>
      </c>
      <c r="AV158" s="14" t="s">
        <v>86</v>
      </c>
      <c r="AW158" s="14" t="s">
        <v>37</v>
      </c>
      <c r="AX158" s="14" t="s">
        <v>76</v>
      </c>
      <c r="AY158" s="219" t="s">
        <v>136</v>
      </c>
    </row>
    <row r="159" spans="1:65" s="16" customFormat="1">
      <c r="B159" s="231"/>
      <c r="C159" s="232"/>
      <c r="D159" s="188" t="s">
        <v>333</v>
      </c>
      <c r="E159" s="233" t="s">
        <v>395</v>
      </c>
      <c r="F159" s="234" t="s">
        <v>341</v>
      </c>
      <c r="G159" s="232"/>
      <c r="H159" s="235">
        <v>0.90900000000000003</v>
      </c>
      <c r="I159" s="236"/>
      <c r="J159" s="232"/>
      <c r="K159" s="232"/>
      <c r="L159" s="237"/>
      <c r="M159" s="238"/>
      <c r="N159" s="239"/>
      <c r="O159" s="239"/>
      <c r="P159" s="239"/>
      <c r="Q159" s="239"/>
      <c r="R159" s="239"/>
      <c r="S159" s="239"/>
      <c r="T159" s="240"/>
      <c r="AT159" s="241" t="s">
        <v>333</v>
      </c>
      <c r="AU159" s="241" t="s">
        <v>86</v>
      </c>
      <c r="AV159" s="16" t="s">
        <v>161</v>
      </c>
      <c r="AW159" s="16" t="s">
        <v>37</v>
      </c>
      <c r="AX159" s="16" t="s">
        <v>84</v>
      </c>
      <c r="AY159" s="241" t="s">
        <v>136</v>
      </c>
    </row>
    <row r="160" spans="1:65" s="2" customFormat="1" ht="16.5" customHeight="1">
      <c r="A160" s="36"/>
      <c r="B160" s="37"/>
      <c r="C160" s="175" t="s">
        <v>192</v>
      </c>
      <c r="D160" s="175" t="s">
        <v>139</v>
      </c>
      <c r="E160" s="176" t="s">
        <v>396</v>
      </c>
      <c r="F160" s="177" t="s">
        <v>397</v>
      </c>
      <c r="G160" s="178" t="s">
        <v>398</v>
      </c>
      <c r="H160" s="179">
        <v>7.7</v>
      </c>
      <c r="I160" s="180"/>
      <c r="J160" s="181">
        <f>ROUND(I160*H160,2)</f>
        <v>0</v>
      </c>
      <c r="K160" s="177" t="s">
        <v>344</v>
      </c>
      <c r="L160" s="41"/>
      <c r="M160" s="182" t="s">
        <v>19</v>
      </c>
      <c r="N160" s="183" t="s">
        <v>47</v>
      </c>
      <c r="O160" s="66"/>
      <c r="P160" s="184">
        <f>O160*H160</f>
        <v>0</v>
      </c>
      <c r="Q160" s="184">
        <v>8.0000000000000007E-5</v>
      </c>
      <c r="R160" s="184">
        <f>Q160*H160</f>
        <v>6.1600000000000001E-4</v>
      </c>
      <c r="S160" s="184">
        <v>0</v>
      </c>
      <c r="T160" s="185">
        <f>S160*H160</f>
        <v>0</v>
      </c>
      <c r="U160" s="36"/>
      <c r="V160" s="36"/>
      <c r="W160" s="36"/>
      <c r="X160" s="36"/>
      <c r="Y160" s="36"/>
      <c r="Z160" s="36"/>
      <c r="AA160" s="36"/>
      <c r="AB160" s="36"/>
      <c r="AC160" s="36"/>
      <c r="AD160" s="36"/>
      <c r="AE160" s="36"/>
      <c r="AR160" s="186" t="s">
        <v>161</v>
      </c>
      <c r="AT160" s="186" t="s">
        <v>139</v>
      </c>
      <c r="AU160" s="186" t="s">
        <v>86</v>
      </c>
      <c r="AY160" s="19" t="s">
        <v>136</v>
      </c>
      <c r="BE160" s="187">
        <f>IF(N160="základní",J160,0)</f>
        <v>0</v>
      </c>
      <c r="BF160" s="187">
        <f>IF(N160="snížená",J160,0)</f>
        <v>0</v>
      </c>
      <c r="BG160" s="187">
        <f>IF(N160="zákl. přenesená",J160,0)</f>
        <v>0</v>
      </c>
      <c r="BH160" s="187">
        <f>IF(N160="sníž. přenesená",J160,0)</f>
        <v>0</v>
      </c>
      <c r="BI160" s="187">
        <f>IF(N160="nulová",J160,0)</f>
        <v>0</v>
      </c>
      <c r="BJ160" s="19" t="s">
        <v>84</v>
      </c>
      <c r="BK160" s="187">
        <f>ROUND(I160*H160,2)</f>
        <v>0</v>
      </c>
      <c r="BL160" s="19" t="s">
        <v>161</v>
      </c>
      <c r="BM160" s="186" t="s">
        <v>399</v>
      </c>
    </row>
    <row r="161" spans="1:65" s="2" customFormat="1">
      <c r="A161" s="36"/>
      <c r="B161" s="37"/>
      <c r="C161" s="38"/>
      <c r="D161" s="188" t="s">
        <v>144</v>
      </c>
      <c r="E161" s="38"/>
      <c r="F161" s="189" t="s">
        <v>400</v>
      </c>
      <c r="G161" s="38"/>
      <c r="H161" s="38"/>
      <c r="I161" s="190"/>
      <c r="J161" s="38"/>
      <c r="K161" s="38"/>
      <c r="L161" s="41"/>
      <c r="M161" s="191"/>
      <c r="N161" s="192"/>
      <c r="O161" s="66"/>
      <c r="P161" s="66"/>
      <c r="Q161" s="66"/>
      <c r="R161" s="66"/>
      <c r="S161" s="66"/>
      <c r="T161" s="67"/>
      <c r="U161" s="36"/>
      <c r="V161" s="36"/>
      <c r="W161" s="36"/>
      <c r="X161" s="36"/>
      <c r="Y161" s="36"/>
      <c r="Z161" s="36"/>
      <c r="AA161" s="36"/>
      <c r="AB161" s="36"/>
      <c r="AC161" s="36"/>
      <c r="AD161" s="36"/>
      <c r="AE161" s="36"/>
      <c r="AT161" s="19" t="s">
        <v>144</v>
      </c>
      <c r="AU161" s="19" t="s">
        <v>86</v>
      </c>
    </row>
    <row r="162" spans="1:65" s="2" customFormat="1" ht="78">
      <c r="A162" s="36"/>
      <c r="B162" s="37"/>
      <c r="C162" s="38"/>
      <c r="D162" s="188" t="s">
        <v>331</v>
      </c>
      <c r="E162" s="38"/>
      <c r="F162" s="193" t="s">
        <v>401</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331</v>
      </c>
      <c r="AU162" s="19" t="s">
        <v>86</v>
      </c>
    </row>
    <row r="163" spans="1:65" s="13" customFormat="1">
      <c r="B163" s="199"/>
      <c r="C163" s="200"/>
      <c r="D163" s="188" t="s">
        <v>333</v>
      </c>
      <c r="E163" s="201" t="s">
        <v>19</v>
      </c>
      <c r="F163" s="202" t="s">
        <v>334</v>
      </c>
      <c r="G163" s="200"/>
      <c r="H163" s="201" t="s">
        <v>19</v>
      </c>
      <c r="I163" s="203"/>
      <c r="J163" s="200"/>
      <c r="K163" s="200"/>
      <c r="L163" s="204"/>
      <c r="M163" s="205"/>
      <c r="N163" s="206"/>
      <c r="O163" s="206"/>
      <c r="P163" s="206"/>
      <c r="Q163" s="206"/>
      <c r="R163" s="206"/>
      <c r="S163" s="206"/>
      <c r="T163" s="207"/>
      <c r="AT163" s="208" t="s">
        <v>333</v>
      </c>
      <c r="AU163" s="208" t="s">
        <v>86</v>
      </c>
      <c r="AV163" s="13" t="s">
        <v>84</v>
      </c>
      <c r="AW163" s="13" t="s">
        <v>37</v>
      </c>
      <c r="AX163" s="13" t="s">
        <v>76</v>
      </c>
      <c r="AY163" s="208" t="s">
        <v>136</v>
      </c>
    </row>
    <row r="164" spans="1:65" s="14" customFormat="1">
      <c r="B164" s="209"/>
      <c r="C164" s="210"/>
      <c r="D164" s="188" t="s">
        <v>333</v>
      </c>
      <c r="E164" s="211" t="s">
        <v>19</v>
      </c>
      <c r="F164" s="212" t="s">
        <v>402</v>
      </c>
      <c r="G164" s="210"/>
      <c r="H164" s="213">
        <v>7.7</v>
      </c>
      <c r="I164" s="214"/>
      <c r="J164" s="210"/>
      <c r="K164" s="210"/>
      <c r="L164" s="215"/>
      <c r="M164" s="216"/>
      <c r="N164" s="217"/>
      <c r="O164" s="217"/>
      <c r="P164" s="217"/>
      <c r="Q164" s="217"/>
      <c r="R164" s="217"/>
      <c r="S164" s="217"/>
      <c r="T164" s="218"/>
      <c r="AT164" s="219" t="s">
        <v>333</v>
      </c>
      <c r="AU164" s="219" t="s">
        <v>86</v>
      </c>
      <c r="AV164" s="14" t="s">
        <v>86</v>
      </c>
      <c r="AW164" s="14" t="s">
        <v>37</v>
      </c>
      <c r="AX164" s="14" t="s">
        <v>76</v>
      </c>
      <c r="AY164" s="219" t="s">
        <v>136</v>
      </c>
    </row>
    <row r="165" spans="1:65" s="16" customFormat="1">
      <c r="B165" s="231"/>
      <c r="C165" s="232"/>
      <c r="D165" s="188" t="s">
        <v>333</v>
      </c>
      <c r="E165" s="233" t="s">
        <v>403</v>
      </c>
      <c r="F165" s="234" t="s">
        <v>341</v>
      </c>
      <c r="G165" s="232"/>
      <c r="H165" s="235">
        <v>7.7</v>
      </c>
      <c r="I165" s="236"/>
      <c r="J165" s="232"/>
      <c r="K165" s="232"/>
      <c r="L165" s="237"/>
      <c r="M165" s="238"/>
      <c r="N165" s="239"/>
      <c r="O165" s="239"/>
      <c r="P165" s="239"/>
      <c r="Q165" s="239"/>
      <c r="R165" s="239"/>
      <c r="S165" s="239"/>
      <c r="T165" s="240"/>
      <c r="AT165" s="241" t="s">
        <v>333</v>
      </c>
      <c r="AU165" s="241" t="s">
        <v>86</v>
      </c>
      <c r="AV165" s="16" t="s">
        <v>161</v>
      </c>
      <c r="AW165" s="16" t="s">
        <v>37</v>
      </c>
      <c r="AX165" s="16" t="s">
        <v>84</v>
      </c>
      <c r="AY165" s="241" t="s">
        <v>136</v>
      </c>
    </row>
    <row r="166" spans="1:65" s="2" customFormat="1" ht="16.5" customHeight="1">
      <c r="A166" s="36"/>
      <c r="B166" s="37"/>
      <c r="C166" s="175" t="s">
        <v>201</v>
      </c>
      <c r="D166" s="175" t="s">
        <v>139</v>
      </c>
      <c r="E166" s="176" t="s">
        <v>404</v>
      </c>
      <c r="F166" s="177" t="s">
        <v>405</v>
      </c>
      <c r="G166" s="178" t="s">
        <v>398</v>
      </c>
      <c r="H166" s="179">
        <v>14.256</v>
      </c>
      <c r="I166" s="180"/>
      <c r="J166" s="181">
        <f>ROUND(I166*H166,2)</f>
        <v>0</v>
      </c>
      <c r="K166" s="177" t="s">
        <v>344</v>
      </c>
      <c r="L166" s="41"/>
      <c r="M166" s="182" t="s">
        <v>19</v>
      </c>
      <c r="N166" s="183" t="s">
        <v>47</v>
      </c>
      <c r="O166" s="66"/>
      <c r="P166" s="184">
        <f>O166*H166</f>
        <v>0</v>
      </c>
      <c r="Q166" s="184">
        <v>4.2999999999999999E-4</v>
      </c>
      <c r="R166" s="184">
        <f>Q166*H166</f>
        <v>6.1300799999999996E-3</v>
      </c>
      <c r="S166" s="184">
        <v>0</v>
      </c>
      <c r="T166" s="185">
        <f>S166*H166</f>
        <v>0</v>
      </c>
      <c r="U166" s="36"/>
      <c r="V166" s="36"/>
      <c r="W166" s="36"/>
      <c r="X166" s="36"/>
      <c r="Y166" s="36"/>
      <c r="Z166" s="36"/>
      <c r="AA166" s="36"/>
      <c r="AB166" s="36"/>
      <c r="AC166" s="36"/>
      <c r="AD166" s="36"/>
      <c r="AE166" s="36"/>
      <c r="AR166" s="186" t="s">
        <v>161</v>
      </c>
      <c r="AT166" s="186" t="s">
        <v>139</v>
      </c>
      <c r="AU166" s="186" t="s">
        <v>86</v>
      </c>
      <c r="AY166" s="19" t="s">
        <v>136</v>
      </c>
      <c r="BE166" s="187">
        <f>IF(N166="základní",J166,0)</f>
        <v>0</v>
      </c>
      <c r="BF166" s="187">
        <f>IF(N166="snížená",J166,0)</f>
        <v>0</v>
      </c>
      <c r="BG166" s="187">
        <f>IF(N166="zákl. přenesená",J166,0)</f>
        <v>0</v>
      </c>
      <c r="BH166" s="187">
        <f>IF(N166="sníž. přenesená",J166,0)</f>
        <v>0</v>
      </c>
      <c r="BI166" s="187">
        <f>IF(N166="nulová",J166,0)</f>
        <v>0</v>
      </c>
      <c r="BJ166" s="19" t="s">
        <v>84</v>
      </c>
      <c r="BK166" s="187">
        <f>ROUND(I166*H166,2)</f>
        <v>0</v>
      </c>
      <c r="BL166" s="19" t="s">
        <v>161</v>
      </c>
      <c r="BM166" s="186" t="s">
        <v>406</v>
      </c>
    </row>
    <row r="167" spans="1:65" s="2" customFormat="1">
      <c r="A167" s="36"/>
      <c r="B167" s="37"/>
      <c r="C167" s="38"/>
      <c r="D167" s="188" t="s">
        <v>144</v>
      </c>
      <c r="E167" s="38"/>
      <c r="F167" s="189" t="s">
        <v>407</v>
      </c>
      <c r="G167" s="38"/>
      <c r="H167" s="38"/>
      <c r="I167" s="190"/>
      <c r="J167" s="38"/>
      <c r="K167" s="38"/>
      <c r="L167" s="41"/>
      <c r="M167" s="191"/>
      <c r="N167" s="192"/>
      <c r="O167" s="66"/>
      <c r="P167" s="66"/>
      <c r="Q167" s="66"/>
      <c r="R167" s="66"/>
      <c r="S167" s="66"/>
      <c r="T167" s="67"/>
      <c r="U167" s="36"/>
      <c r="V167" s="36"/>
      <c r="W167" s="36"/>
      <c r="X167" s="36"/>
      <c r="Y167" s="36"/>
      <c r="Z167" s="36"/>
      <c r="AA167" s="36"/>
      <c r="AB167" s="36"/>
      <c r="AC167" s="36"/>
      <c r="AD167" s="36"/>
      <c r="AE167" s="36"/>
      <c r="AT167" s="19" t="s">
        <v>144</v>
      </c>
      <c r="AU167" s="19" t="s">
        <v>86</v>
      </c>
    </row>
    <row r="168" spans="1:65" s="2" customFormat="1" ht="78">
      <c r="A168" s="36"/>
      <c r="B168" s="37"/>
      <c r="C168" s="38"/>
      <c r="D168" s="188" t="s">
        <v>331</v>
      </c>
      <c r="E168" s="38"/>
      <c r="F168" s="193" t="s">
        <v>408</v>
      </c>
      <c r="G168" s="38"/>
      <c r="H168" s="38"/>
      <c r="I168" s="190"/>
      <c r="J168" s="38"/>
      <c r="K168" s="38"/>
      <c r="L168" s="41"/>
      <c r="M168" s="191"/>
      <c r="N168" s="192"/>
      <c r="O168" s="66"/>
      <c r="P168" s="66"/>
      <c r="Q168" s="66"/>
      <c r="R168" s="66"/>
      <c r="S168" s="66"/>
      <c r="T168" s="67"/>
      <c r="U168" s="36"/>
      <c r="V168" s="36"/>
      <c r="W168" s="36"/>
      <c r="X168" s="36"/>
      <c r="Y168" s="36"/>
      <c r="Z168" s="36"/>
      <c r="AA168" s="36"/>
      <c r="AB168" s="36"/>
      <c r="AC168" s="36"/>
      <c r="AD168" s="36"/>
      <c r="AE168" s="36"/>
      <c r="AT168" s="19" t="s">
        <v>331</v>
      </c>
      <c r="AU168" s="19" t="s">
        <v>86</v>
      </c>
    </row>
    <row r="169" spans="1:65" s="13" customFormat="1">
      <c r="B169" s="199"/>
      <c r="C169" s="200"/>
      <c r="D169" s="188" t="s">
        <v>333</v>
      </c>
      <c r="E169" s="201" t="s">
        <v>19</v>
      </c>
      <c r="F169" s="202" t="s">
        <v>409</v>
      </c>
      <c r="G169" s="200"/>
      <c r="H169" s="201" t="s">
        <v>19</v>
      </c>
      <c r="I169" s="203"/>
      <c r="J169" s="200"/>
      <c r="K169" s="200"/>
      <c r="L169" s="204"/>
      <c r="M169" s="205"/>
      <c r="N169" s="206"/>
      <c r="O169" s="206"/>
      <c r="P169" s="206"/>
      <c r="Q169" s="206"/>
      <c r="R169" s="206"/>
      <c r="S169" s="206"/>
      <c r="T169" s="207"/>
      <c r="AT169" s="208" t="s">
        <v>333</v>
      </c>
      <c r="AU169" s="208" t="s">
        <v>86</v>
      </c>
      <c r="AV169" s="13" t="s">
        <v>84</v>
      </c>
      <c r="AW169" s="13" t="s">
        <v>37</v>
      </c>
      <c r="AX169" s="13" t="s">
        <v>76</v>
      </c>
      <c r="AY169" s="208" t="s">
        <v>136</v>
      </c>
    </row>
    <row r="170" spans="1:65" s="14" customFormat="1">
      <c r="B170" s="209"/>
      <c r="C170" s="210"/>
      <c r="D170" s="188" t="s">
        <v>333</v>
      </c>
      <c r="E170" s="211" t="s">
        <v>19</v>
      </c>
      <c r="F170" s="212" t="s">
        <v>410</v>
      </c>
      <c r="G170" s="210"/>
      <c r="H170" s="213">
        <v>54</v>
      </c>
      <c r="I170" s="214"/>
      <c r="J170" s="210"/>
      <c r="K170" s="210"/>
      <c r="L170" s="215"/>
      <c r="M170" s="216"/>
      <c r="N170" s="217"/>
      <c r="O170" s="217"/>
      <c r="P170" s="217"/>
      <c r="Q170" s="217"/>
      <c r="R170" s="217"/>
      <c r="S170" s="217"/>
      <c r="T170" s="218"/>
      <c r="AT170" s="219" t="s">
        <v>333</v>
      </c>
      <c r="AU170" s="219" t="s">
        <v>86</v>
      </c>
      <c r="AV170" s="14" t="s">
        <v>86</v>
      </c>
      <c r="AW170" s="14" t="s">
        <v>37</v>
      </c>
      <c r="AX170" s="14" t="s">
        <v>76</v>
      </c>
      <c r="AY170" s="219" t="s">
        <v>136</v>
      </c>
    </row>
    <row r="171" spans="1:65" s="16" customFormat="1">
      <c r="B171" s="231"/>
      <c r="C171" s="232"/>
      <c r="D171" s="188" t="s">
        <v>333</v>
      </c>
      <c r="E171" s="233" t="s">
        <v>301</v>
      </c>
      <c r="F171" s="234" t="s">
        <v>341</v>
      </c>
      <c r="G171" s="232"/>
      <c r="H171" s="235">
        <v>54</v>
      </c>
      <c r="I171" s="236"/>
      <c r="J171" s="232"/>
      <c r="K171" s="232"/>
      <c r="L171" s="237"/>
      <c r="M171" s="238"/>
      <c r="N171" s="239"/>
      <c r="O171" s="239"/>
      <c r="P171" s="239"/>
      <c r="Q171" s="239"/>
      <c r="R171" s="239"/>
      <c r="S171" s="239"/>
      <c r="T171" s="240"/>
      <c r="AT171" s="241" t="s">
        <v>333</v>
      </c>
      <c r="AU171" s="241" t="s">
        <v>86</v>
      </c>
      <c r="AV171" s="16" t="s">
        <v>161</v>
      </c>
      <c r="AW171" s="16" t="s">
        <v>37</v>
      </c>
      <c r="AX171" s="16" t="s">
        <v>76</v>
      </c>
      <c r="AY171" s="241" t="s">
        <v>136</v>
      </c>
    </row>
    <row r="172" spans="1:65" s="14" customFormat="1">
      <c r="B172" s="209"/>
      <c r="C172" s="210"/>
      <c r="D172" s="188" t="s">
        <v>333</v>
      </c>
      <c r="E172" s="211" t="s">
        <v>19</v>
      </c>
      <c r="F172" s="212" t="s">
        <v>411</v>
      </c>
      <c r="G172" s="210"/>
      <c r="H172" s="213">
        <v>14.256</v>
      </c>
      <c r="I172" s="214"/>
      <c r="J172" s="210"/>
      <c r="K172" s="210"/>
      <c r="L172" s="215"/>
      <c r="M172" s="216"/>
      <c r="N172" s="217"/>
      <c r="O172" s="217"/>
      <c r="P172" s="217"/>
      <c r="Q172" s="217"/>
      <c r="R172" s="217"/>
      <c r="S172" s="217"/>
      <c r="T172" s="218"/>
      <c r="AT172" s="219" t="s">
        <v>333</v>
      </c>
      <c r="AU172" s="219" t="s">
        <v>86</v>
      </c>
      <c r="AV172" s="14" t="s">
        <v>86</v>
      </c>
      <c r="AW172" s="14" t="s">
        <v>37</v>
      </c>
      <c r="AX172" s="14" t="s">
        <v>84</v>
      </c>
      <c r="AY172" s="219" t="s">
        <v>136</v>
      </c>
    </row>
    <row r="173" spans="1:65" s="2" customFormat="1" ht="16.5" customHeight="1">
      <c r="A173" s="36"/>
      <c r="B173" s="37"/>
      <c r="C173" s="242" t="s">
        <v>207</v>
      </c>
      <c r="D173" s="242" t="s">
        <v>221</v>
      </c>
      <c r="E173" s="243" t="s">
        <v>412</v>
      </c>
      <c r="F173" s="244" t="s">
        <v>413</v>
      </c>
      <c r="G173" s="245" t="s">
        <v>310</v>
      </c>
      <c r="H173" s="246">
        <v>2.3E-2</v>
      </c>
      <c r="I173" s="247"/>
      <c r="J173" s="248">
        <f>ROUND(I173*H173,2)</f>
        <v>0</v>
      </c>
      <c r="K173" s="244" t="s">
        <v>344</v>
      </c>
      <c r="L173" s="249"/>
      <c r="M173" s="250" t="s">
        <v>19</v>
      </c>
      <c r="N173" s="251" t="s">
        <v>47</v>
      </c>
      <c r="O173" s="66"/>
      <c r="P173" s="184">
        <f>O173*H173</f>
        <v>0</v>
      </c>
      <c r="Q173" s="184">
        <v>1</v>
      </c>
      <c r="R173" s="184">
        <f>Q173*H173</f>
        <v>2.3E-2</v>
      </c>
      <c r="S173" s="184">
        <v>0</v>
      </c>
      <c r="T173" s="185">
        <f>S173*H173</f>
        <v>0</v>
      </c>
      <c r="U173" s="36"/>
      <c r="V173" s="36"/>
      <c r="W173" s="36"/>
      <c r="X173" s="36"/>
      <c r="Y173" s="36"/>
      <c r="Z173" s="36"/>
      <c r="AA173" s="36"/>
      <c r="AB173" s="36"/>
      <c r="AC173" s="36"/>
      <c r="AD173" s="36"/>
      <c r="AE173" s="36"/>
      <c r="AR173" s="186" t="s">
        <v>182</v>
      </c>
      <c r="AT173" s="186" t="s">
        <v>221</v>
      </c>
      <c r="AU173" s="186" t="s">
        <v>86</v>
      </c>
      <c r="AY173" s="19" t="s">
        <v>136</v>
      </c>
      <c r="BE173" s="187">
        <f>IF(N173="základní",J173,0)</f>
        <v>0</v>
      </c>
      <c r="BF173" s="187">
        <f>IF(N173="snížená",J173,0)</f>
        <v>0</v>
      </c>
      <c r="BG173" s="187">
        <f>IF(N173="zákl. přenesená",J173,0)</f>
        <v>0</v>
      </c>
      <c r="BH173" s="187">
        <f>IF(N173="sníž. přenesená",J173,0)</f>
        <v>0</v>
      </c>
      <c r="BI173" s="187">
        <f>IF(N173="nulová",J173,0)</f>
        <v>0</v>
      </c>
      <c r="BJ173" s="19" t="s">
        <v>84</v>
      </c>
      <c r="BK173" s="187">
        <f>ROUND(I173*H173,2)</f>
        <v>0</v>
      </c>
      <c r="BL173" s="19" t="s">
        <v>161</v>
      </c>
      <c r="BM173" s="186" t="s">
        <v>414</v>
      </c>
    </row>
    <row r="174" spans="1:65" s="2" customFormat="1">
      <c r="A174" s="36"/>
      <c r="B174" s="37"/>
      <c r="C174" s="38"/>
      <c r="D174" s="188" t="s">
        <v>144</v>
      </c>
      <c r="E174" s="38"/>
      <c r="F174" s="189" t="s">
        <v>413</v>
      </c>
      <c r="G174" s="38"/>
      <c r="H174" s="38"/>
      <c r="I174" s="190"/>
      <c r="J174" s="38"/>
      <c r="K174" s="38"/>
      <c r="L174" s="41"/>
      <c r="M174" s="191"/>
      <c r="N174" s="192"/>
      <c r="O174" s="66"/>
      <c r="P174" s="66"/>
      <c r="Q174" s="66"/>
      <c r="R174" s="66"/>
      <c r="S174" s="66"/>
      <c r="T174" s="67"/>
      <c r="U174" s="36"/>
      <c r="V174" s="36"/>
      <c r="W174" s="36"/>
      <c r="X174" s="36"/>
      <c r="Y174" s="36"/>
      <c r="Z174" s="36"/>
      <c r="AA174" s="36"/>
      <c r="AB174" s="36"/>
      <c r="AC174" s="36"/>
      <c r="AD174" s="36"/>
      <c r="AE174" s="36"/>
      <c r="AT174" s="19" t="s">
        <v>144</v>
      </c>
      <c r="AU174" s="19" t="s">
        <v>86</v>
      </c>
    </row>
    <row r="175" spans="1:65" s="13" customFormat="1">
      <c r="B175" s="199"/>
      <c r="C175" s="200"/>
      <c r="D175" s="188" t="s">
        <v>333</v>
      </c>
      <c r="E175" s="201" t="s">
        <v>19</v>
      </c>
      <c r="F175" s="202" t="s">
        <v>415</v>
      </c>
      <c r="G175" s="200"/>
      <c r="H175" s="201" t="s">
        <v>19</v>
      </c>
      <c r="I175" s="203"/>
      <c r="J175" s="200"/>
      <c r="K175" s="200"/>
      <c r="L175" s="204"/>
      <c r="M175" s="205"/>
      <c r="N175" s="206"/>
      <c r="O175" s="206"/>
      <c r="P175" s="206"/>
      <c r="Q175" s="206"/>
      <c r="R175" s="206"/>
      <c r="S175" s="206"/>
      <c r="T175" s="207"/>
      <c r="AT175" s="208" t="s">
        <v>333</v>
      </c>
      <c r="AU175" s="208" t="s">
        <v>86</v>
      </c>
      <c r="AV175" s="13" t="s">
        <v>84</v>
      </c>
      <c r="AW175" s="13" t="s">
        <v>37</v>
      </c>
      <c r="AX175" s="13" t="s">
        <v>76</v>
      </c>
      <c r="AY175" s="208" t="s">
        <v>136</v>
      </c>
    </row>
    <row r="176" spans="1:65" s="14" customFormat="1">
      <c r="B176" s="209"/>
      <c r="C176" s="210"/>
      <c r="D176" s="188" t="s">
        <v>333</v>
      </c>
      <c r="E176" s="211" t="s">
        <v>19</v>
      </c>
      <c r="F176" s="212" t="s">
        <v>416</v>
      </c>
      <c r="G176" s="210"/>
      <c r="H176" s="213">
        <v>2.3E-2</v>
      </c>
      <c r="I176" s="214"/>
      <c r="J176" s="210"/>
      <c r="K176" s="210"/>
      <c r="L176" s="215"/>
      <c r="M176" s="216"/>
      <c r="N176" s="217"/>
      <c r="O176" s="217"/>
      <c r="P176" s="217"/>
      <c r="Q176" s="217"/>
      <c r="R176" s="217"/>
      <c r="S176" s="217"/>
      <c r="T176" s="218"/>
      <c r="AT176" s="219" t="s">
        <v>333</v>
      </c>
      <c r="AU176" s="219" t="s">
        <v>86</v>
      </c>
      <c r="AV176" s="14" t="s">
        <v>86</v>
      </c>
      <c r="AW176" s="14" t="s">
        <v>37</v>
      </c>
      <c r="AX176" s="14" t="s">
        <v>76</v>
      </c>
      <c r="AY176" s="219" t="s">
        <v>136</v>
      </c>
    </row>
    <row r="177" spans="1:65" s="16" customFormat="1">
      <c r="B177" s="231"/>
      <c r="C177" s="232"/>
      <c r="D177" s="188" t="s">
        <v>333</v>
      </c>
      <c r="E177" s="233" t="s">
        <v>19</v>
      </c>
      <c r="F177" s="234" t="s">
        <v>341</v>
      </c>
      <c r="G177" s="232"/>
      <c r="H177" s="235">
        <v>2.3E-2</v>
      </c>
      <c r="I177" s="236"/>
      <c r="J177" s="232"/>
      <c r="K177" s="232"/>
      <c r="L177" s="237"/>
      <c r="M177" s="238"/>
      <c r="N177" s="239"/>
      <c r="O177" s="239"/>
      <c r="P177" s="239"/>
      <c r="Q177" s="239"/>
      <c r="R177" s="239"/>
      <c r="S177" s="239"/>
      <c r="T177" s="240"/>
      <c r="AT177" s="241" t="s">
        <v>333</v>
      </c>
      <c r="AU177" s="241" t="s">
        <v>86</v>
      </c>
      <c r="AV177" s="16" t="s">
        <v>161</v>
      </c>
      <c r="AW177" s="16" t="s">
        <v>37</v>
      </c>
      <c r="AX177" s="16" t="s">
        <v>84</v>
      </c>
      <c r="AY177" s="241" t="s">
        <v>136</v>
      </c>
    </row>
    <row r="178" spans="1:65" s="2" customFormat="1" ht="16.5" customHeight="1">
      <c r="A178" s="36"/>
      <c r="B178" s="37"/>
      <c r="C178" s="175" t="s">
        <v>213</v>
      </c>
      <c r="D178" s="175" t="s">
        <v>139</v>
      </c>
      <c r="E178" s="176" t="s">
        <v>417</v>
      </c>
      <c r="F178" s="177" t="s">
        <v>418</v>
      </c>
      <c r="G178" s="178" t="s">
        <v>398</v>
      </c>
      <c r="H178" s="179">
        <v>12.16</v>
      </c>
      <c r="I178" s="180"/>
      <c r="J178" s="181">
        <f>ROUND(I178*H178,2)</f>
        <v>0</v>
      </c>
      <c r="K178" s="177" t="s">
        <v>344</v>
      </c>
      <c r="L178" s="41"/>
      <c r="M178" s="182" t="s">
        <v>19</v>
      </c>
      <c r="N178" s="183" t="s">
        <v>47</v>
      </c>
      <c r="O178" s="66"/>
      <c r="P178" s="184">
        <f>O178*H178</f>
        <v>0</v>
      </c>
      <c r="Q178" s="184">
        <v>1.01E-3</v>
      </c>
      <c r="R178" s="184">
        <f>Q178*H178</f>
        <v>1.22816E-2</v>
      </c>
      <c r="S178" s="184">
        <v>1E-3</v>
      </c>
      <c r="T178" s="185">
        <f>S178*H178</f>
        <v>1.2160000000000001E-2</v>
      </c>
      <c r="U178" s="36"/>
      <c r="V178" s="36"/>
      <c r="W178" s="36"/>
      <c r="X178" s="36"/>
      <c r="Y178" s="36"/>
      <c r="Z178" s="36"/>
      <c r="AA178" s="36"/>
      <c r="AB178" s="36"/>
      <c r="AC178" s="36"/>
      <c r="AD178" s="36"/>
      <c r="AE178" s="36"/>
      <c r="AR178" s="186" t="s">
        <v>161</v>
      </c>
      <c r="AT178" s="186" t="s">
        <v>139</v>
      </c>
      <c r="AU178" s="186" t="s">
        <v>86</v>
      </c>
      <c r="AY178" s="19" t="s">
        <v>136</v>
      </c>
      <c r="BE178" s="187">
        <f>IF(N178="základní",J178,0)</f>
        <v>0</v>
      </c>
      <c r="BF178" s="187">
        <f>IF(N178="snížená",J178,0)</f>
        <v>0</v>
      </c>
      <c r="BG178" s="187">
        <f>IF(N178="zákl. přenesená",J178,0)</f>
        <v>0</v>
      </c>
      <c r="BH178" s="187">
        <f>IF(N178="sníž. přenesená",J178,0)</f>
        <v>0</v>
      </c>
      <c r="BI178" s="187">
        <f>IF(N178="nulová",J178,0)</f>
        <v>0</v>
      </c>
      <c r="BJ178" s="19" t="s">
        <v>84</v>
      </c>
      <c r="BK178" s="187">
        <f>ROUND(I178*H178,2)</f>
        <v>0</v>
      </c>
      <c r="BL178" s="19" t="s">
        <v>161</v>
      </c>
      <c r="BM178" s="186" t="s">
        <v>419</v>
      </c>
    </row>
    <row r="179" spans="1:65" s="2" customFormat="1">
      <c r="A179" s="36"/>
      <c r="B179" s="37"/>
      <c r="C179" s="38"/>
      <c r="D179" s="188" t="s">
        <v>144</v>
      </c>
      <c r="E179" s="38"/>
      <c r="F179" s="189" t="s">
        <v>420</v>
      </c>
      <c r="G179" s="38"/>
      <c r="H179" s="38"/>
      <c r="I179" s="190"/>
      <c r="J179" s="38"/>
      <c r="K179" s="38"/>
      <c r="L179" s="41"/>
      <c r="M179" s="191"/>
      <c r="N179" s="192"/>
      <c r="O179" s="66"/>
      <c r="P179" s="66"/>
      <c r="Q179" s="66"/>
      <c r="R179" s="66"/>
      <c r="S179" s="66"/>
      <c r="T179" s="67"/>
      <c r="U179" s="36"/>
      <c r="V179" s="36"/>
      <c r="W179" s="36"/>
      <c r="X179" s="36"/>
      <c r="Y179" s="36"/>
      <c r="Z179" s="36"/>
      <c r="AA179" s="36"/>
      <c r="AB179" s="36"/>
      <c r="AC179" s="36"/>
      <c r="AD179" s="36"/>
      <c r="AE179" s="36"/>
      <c r="AT179" s="19" t="s">
        <v>144</v>
      </c>
      <c r="AU179" s="19" t="s">
        <v>86</v>
      </c>
    </row>
    <row r="180" spans="1:65" s="2" customFormat="1" ht="78">
      <c r="A180" s="36"/>
      <c r="B180" s="37"/>
      <c r="C180" s="38"/>
      <c r="D180" s="188" t="s">
        <v>331</v>
      </c>
      <c r="E180" s="38"/>
      <c r="F180" s="193" t="s">
        <v>408</v>
      </c>
      <c r="G180" s="38"/>
      <c r="H180" s="38"/>
      <c r="I180" s="190"/>
      <c r="J180" s="38"/>
      <c r="K180" s="38"/>
      <c r="L180" s="41"/>
      <c r="M180" s="191"/>
      <c r="N180" s="192"/>
      <c r="O180" s="66"/>
      <c r="P180" s="66"/>
      <c r="Q180" s="66"/>
      <c r="R180" s="66"/>
      <c r="S180" s="66"/>
      <c r="T180" s="67"/>
      <c r="U180" s="36"/>
      <c r="V180" s="36"/>
      <c r="W180" s="36"/>
      <c r="X180" s="36"/>
      <c r="Y180" s="36"/>
      <c r="Z180" s="36"/>
      <c r="AA180" s="36"/>
      <c r="AB180" s="36"/>
      <c r="AC180" s="36"/>
      <c r="AD180" s="36"/>
      <c r="AE180" s="36"/>
      <c r="AT180" s="19" t="s">
        <v>331</v>
      </c>
      <c r="AU180" s="19" t="s">
        <v>86</v>
      </c>
    </row>
    <row r="181" spans="1:65" s="13" customFormat="1">
      <c r="B181" s="199"/>
      <c r="C181" s="200"/>
      <c r="D181" s="188" t="s">
        <v>333</v>
      </c>
      <c r="E181" s="201" t="s">
        <v>19</v>
      </c>
      <c r="F181" s="202" t="s">
        <v>421</v>
      </c>
      <c r="G181" s="200"/>
      <c r="H181" s="201" t="s">
        <v>19</v>
      </c>
      <c r="I181" s="203"/>
      <c r="J181" s="200"/>
      <c r="K181" s="200"/>
      <c r="L181" s="204"/>
      <c r="M181" s="205"/>
      <c r="N181" s="206"/>
      <c r="O181" s="206"/>
      <c r="P181" s="206"/>
      <c r="Q181" s="206"/>
      <c r="R181" s="206"/>
      <c r="S181" s="206"/>
      <c r="T181" s="207"/>
      <c r="AT181" s="208" t="s">
        <v>333</v>
      </c>
      <c r="AU181" s="208" t="s">
        <v>86</v>
      </c>
      <c r="AV181" s="13" t="s">
        <v>84</v>
      </c>
      <c r="AW181" s="13" t="s">
        <v>37</v>
      </c>
      <c r="AX181" s="13" t="s">
        <v>76</v>
      </c>
      <c r="AY181" s="208" t="s">
        <v>136</v>
      </c>
    </row>
    <row r="182" spans="1:65" s="14" customFormat="1">
      <c r="B182" s="209"/>
      <c r="C182" s="210"/>
      <c r="D182" s="188" t="s">
        <v>333</v>
      </c>
      <c r="E182" s="211" t="s">
        <v>19</v>
      </c>
      <c r="F182" s="212" t="s">
        <v>422</v>
      </c>
      <c r="G182" s="210"/>
      <c r="H182" s="213">
        <v>12.16</v>
      </c>
      <c r="I182" s="214"/>
      <c r="J182" s="210"/>
      <c r="K182" s="210"/>
      <c r="L182" s="215"/>
      <c r="M182" s="216"/>
      <c r="N182" s="217"/>
      <c r="O182" s="217"/>
      <c r="P182" s="217"/>
      <c r="Q182" s="217"/>
      <c r="R182" s="217"/>
      <c r="S182" s="217"/>
      <c r="T182" s="218"/>
      <c r="AT182" s="219" t="s">
        <v>333</v>
      </c>
      <c r="AU182" s="219" t="s">
        <v>86</v>
      </c>
      <c r="AV182" s="14" t="s">
        <v>86</v>
      </c>
      <c r="AW182" s="14" t="s">
        <v>37</v>
      </c>
      <c r="AX182" s="14" t="s">
        <v>84</v>
      </c>
      <c r="AY182" s="219" t="s">
        <v>136</v>
      </c>
    </row>
    <row r="183" spans="1:65" s="12" customFormat="1" ht="22.9" customHeight="1">
      <c r="B183" s="159"/>
      <c r="C183" s="160"/>
      <c r="D183" s="161" t="s">
        <v>75</v>
      </c>
      <c r="E183" s="173" t="s">
        <v>423</v>
      </c>
      <c r="F183" s="173" t="s">
        <v>424</v>
      </c>
      <c r="G183" s="160"/>
      <c r="H183" s="160"/>
      <c r="I183" s="163"/>
      <c r="J183" s="174">
        <f>BK183</f>
        <v>0</v>
      </c>
      <c r="K183" s="160"/>
      <c r="L183" s="165"/>
      <c r="M183" s="166"/>
      <c r="N183" s="167"/>
      <c r="O183" s="167"/>
      <c r="P183" s="168">
        <f>SUM(P184:P189)</f>
        <v>0</v>
      </c>
      <c r="Q183" s="167"/>
      <c r="R183" s="168">
        <f>SUM(R184:R189)</f>
        <v>0</v>
      </c>
      <c r="S183" s="167"/>
      <c r="T183" s="169">
        <f>SUM(T184:T189)</f>
        <v>0</v>
      </c>
      <c r="AR183" s="170" t="s">
        <v>84</v>
      </c>
      <c r="AT183" s="171" t="s">
        <v>75</v>
      </c>
      <c r="AU183" s="171" t="s">
        <v>84</v>
      </c>
      <c r="AY183" s="170" t="s">
        <v>136</v>
      </c>
      <c r="BK183" s="172">
        <f>SUM(BK184:BK189)</f>
        <v>0</v>
      </c>
    </row>
    <row r="184" spans="1:65" s="2" customFormat="1" ht="16.5" customHeight="1">
      <c r="A184" s="36"/>
      <c r="B184" s="37"/>
      <c r="C184" s="175" t="s">
        <v>268</v>
      </c>
      <c r="D184" s="175" t="s">
        <v>139</v>
      </c>
      <c r="E184" s="176" t="s">
        <v>425</v>
      </c>
      <c r="F184" s="177" t="s">
        <v>426</v>
      </c>
      <c r="G184" s="178" t="s">
        <v>310</v>
      </c>
      <c r="H184" s="179">
        <v>2.5910000000000002</v>
      </c>
      <c r="I184" s="180"/>
      <c r="J184" s="181">
        <f>ROUND(I184*H184,2)</f>
        <v>0</v>
      </c>
      <c r="K184" s="177" t="s">
        <v>344</v>
      </c>
      <c r="L184" s="41"/>
      <c r="M184" s="182" t="s">
        <v>19</v>
      </c>
      <c r="N184" s="183" t="s">
        <v>47</v>
      </c>
      <c r="O184" s="66"/>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161</v>
      </c>
      <c r="AT184" s="186" t="s">
        <v>139</v>
      </c>
      <c r="AU184" s="186" t="s">
        <v>86</v>
      </c>
      <c r="AY184" s="19" t="s">
        <v>136</v>
      </c>
      <c r="BE184" s="187">
        <f>IF(N184="základní",J184,0)</f>
        <v>0</v>
      </c>
      <c r="BF184" s="187">
        <f>IF(N184="snížená",J184,0)</f>
        <v>0</v>
      </c>
      <c r="BG184" s="187">
        <f>IF(N184="zákl. přenesená",J184,0)</f>
        <v>0</v>
      </c>
      <c r="BH184" s="187">
        <f>IF(N184="sníž. přenesená",J184,0)</f>
        <v>0</v>
      </c>
      <c r="BI184" s="187">
        <f>IF(N184="nulová",J184,0)</f>
        <v>0</v>
      </c>
      <c r="BJ184" s="19" t="s">
        <v>84</v>
      </c>
      <c r="BK184" s="187">
        <f>ROUND(I184*H184,2)</f>
        <v>0</v>
      </c>
      <c r="BL184" s="19" t="s">
        <v>161</v>
      </c>
      <c r="BM184" s="186" t="s">
        <v>427</v>
      </c>
    </row>
    <row r="185" spans="1:65" s="2" customFormat="1">
      <c r="A185" s="36"/>
      <c r="B185" s="37"/>
      <c r="C185" s="38"/>
      <c r="D185" s="188" t="s">
        <v>144</v>
      </c>
      <c r="E185" s="38"/>
      <c r="F185" s="189" t="s">
        <v>428</v>
      </c>
      <c r="G185" s="38"/>
      <c r="H185" s="38"/>
      <c r="I185" s="190"/>
      <c r="J185" s="38"/>
      <c r="K185" s="38"/>
      <c r="L185" s="41"/>
      <c r="M185" s="191"/>
      <c r="N185" s="192"/>
      <c r="O185" s="66"/>
      <c r="P185" s="66"/>
      <c r="Q185" s="66"/>
      <c r="R185" s="66"/>
      <c r="S185" s="66"/>
      <c r="T185" s="67"/>
      <c r="U185" s="36"/>
      <c r="V185" s="36"/>
      <c r="W185" s="36"/>
      <c r="X185" s="36"/>
      <c r="Y185" s="36"/>
      <c r="Z185" s="36"/>
      <c r="AA185" s="36"/>
      <c r="AB185" s="36"/>
      <c r="AC185" s="36"/>
      <c r="AD185" s="36"/>
      <c r="AE185" s="36"/>
      <c r="AT185" s="19" t="s">
        <v>144</v>
      </c>
      <c r="AU185" s="19" t="s">
        <v>86</v>
      </c>
    </row>
    <row r="186" spans="1:65" s="2" customFormat="1" ht="107.25">
      <c r="A186" s="36"/>
      <c r="B186" s="37"/>
      <c r="C186" s="38"/>
      <c r="D186" s="188" t="s">
        <v>331</v>
      </c>
      <c r="E186" s="38"/>
      <c r="F186" s="193" t="s">
        <v>429</v>
      </c>
      <c r="G186" s="38"/>
      <c r="H186" s="38"/>
      <c r="I186" s="190"/>
      <c r="J186" s="38"/>
      <c r="K186" s="38"/>
      <c r="L186" s="41"/>
      <c r="M186" s="191"/>
      <c r="N186" s="192"/>
      <c r="O186" s="66"/>
      <c r="P186" s="66"/>
      <c r="Q186" s="66"/>
      <c r="R186" s="66"/>
      <c r="S186" s="66"/>
      <c r="T186" s="67"/>
      <c r="U186" s="36"/>
      <c r="V186" s="36"/>
      <c r="W186" s="36"/>
      <c r="X186" s="36"/>
      <c r="Y186" s="36"/>
      <c r="Z186" s="36"/>
      <c r="AA186" s="36"/>
      <c r="AB186" s="36"/>
      <c r="AC186" s="36"/>
      <c r="AD186" s="36"/>
      <c r="AE186" s="36"/>
      <c r="AT186" s="19" t="s">
        <v>331</v>
      </c>
      <c r="AU186" s="19" t="s">
        <v>86</v>
      </c>
    </row>
    <row r="187" spans="1:65" s="14" customFormat="1">
      <c r="B187" s="209"/>
      <c r="C187" s="210"/>
      <c r="D187" s="188" t="s">
        <v>333</v>
      </c>
      <c r="E187" s="211" t="s">
        <v>19</v>
      </c>
      <c r="F187" s="212" t="s">
        <v>308</v>
      </c>
      <c r="G187" s="210"/>
      <c r="H187" s="213">
        <v>2.5910000000000002</v>
      </c>
      <c r="I187" s="214"/>
      <c r="J187" s="210"/>
      <c r="K187" s="210"/>
      <c r="L187" s="215"/>
      <c r="M187" s="216"/>
      <c r="N187" s="217"/>
      <c r="O187" s="217"/>
      <c r="P187" s="217"/>
      <c r="Q187" s="217"/>
      <c r="R187" s="217"/>
      <c r="S187" s="217"/>
      <c r="T187" s="218"/>
      <c r="AT187" s="219" t="s">
        <v>333</v>
      </c>
      <c r="AU187" s="219" t="s">
        <v>86</v>
      </c>
      <c r="AV187" s="14" t="s">
        <v>86</v>
      </c>
      <c r="AW187" s="14" t="s">
        <v>37</v>
      </c>
      <c r="AX187" s="14" t="s">
        <v>84</v>
      </c>
      <c r="AY187" s="219" t="s">
        <v>136</v>
      </c>
    </row>
    <row r="188" spans="1:65" s="2" customFormat="1" ht="16.5" customHeight="1">
      <c r="A188" s="36"/>
      <c r="B188" s="37"/>
      <c r="C188" s="175" t="s">
        <v>8</v>
      </c>
      <c r="D188" s="175" t="s">
        <v>139</v>
      </c>
      <c r="E188" s="176" t="s">
        <v>430</v>
      </c>
      <c r="F188" s="177" t="s">
        <v>431</v>
      </c>
      <c r="G188" s="178" t="s">
        <v>310</v>
      </c>
      <c r="H188" s="179">
        <v>2.5910000000000002</v>
      </c>
      <c r="I188" s="180"/>
      <c r="J188" s="181">
        <f>ROUND(I188*H188,2)</f>
        <v>0</v>
      </c>
      <c r="K188" s="177" t="s">
        <v>19</v>
      </c>
      <c r="L188" s="41"/>
      <c r="M188" s="182" t="s">
        <v>19</v>
      </c>
      <c r="N188" s="183" t="s">
        <v>47</v>
      </c>
      <c r="O188" s="66"/>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161</v>
      </c>
      <c r="AT188" s="186" t="s">
        <v>139</v>
      </c>
      <c r="AU188" s="186" t="s">
        <v>86</v>
      </c>
      <c r="AY188" s="19" t="s">
        <v>136</v>
      </c>
      <c r="BE188" s="187">
        <f>IF(N188="základní",J188,0)</f>
        <v>0</v>
      </c>
      <c r="BF188" s="187">
        <f>IF(N188="snížená",J188,0)</f>
        <v>0</v>
      </c>
      <c r="BG188" s="187">
        <f>IF(N188="zákl. přenesená",J188,0)</f>
        <v>0</v>
      </c>
      <c r="BH188" s="187">
        <f>IF(N188="sníž. přenesená",J188,0)</f>
        <v>0</v>
      </c>
      <c r="BI188" s="187">
        <f>IF(N188="nulová",J188,0)</f>
        <v>0</v>
      </c>
      <c r="BJ188" s="19" t="s">
        <v>84</v>
      </c>
      <c r="BK188" s="187">
        <f>ROUND(I188*H188,2)</f>
        <v>0</v>
      </c>
      <c r="BL188" s="19" t="s">
        <v>161</v>
      </c>
      <c r="BM188" s="186" t="s">
        <v>432</v>
      </c>
    </row>
    <row r="189" spans="1:65" s="2" customFormat="1">
      <c r="A189" s="36"/>
      <c r="B189" s="37"/>
      <c r="C189" s="38"/>
      <c r="D189" s="188" t="s">
        <v>144</v>
      </c>
      <c r="E189" s="38"/>
      <c r="F189" s="189" t="s">
        <v>431</v>
      </c>
      <c r="G189" s="38"/>
      <c r="H189" s="38"/>
      <c r="I189" s="190"/>
      <c r="J189" s="38"/>
      <c r="K189" s="38"/>
      <c r="L189" s="41"/>
      <c r="M189" s="191"/>
      <c r="N189" s="192"/>
      <c r="O189" s="66"/>
      <c r="P189" s="66"/>
      <c r="Q189" s="66"/>
      <c r="R189" s="66"/>
      <c r="S189" s="66"/>
      <c r="T189" s="67"/>
      <c r="U189" s="36"/>
      <c r="V189" s="36"/>
      <c r="W189" s="36"/>
      <c r="X189" s="36"/>
      <c r="Y189" s="36"/>
      <c r="Z189" s="36"/>
      <c r="AA189" s="36"/>
      <c r="AB189" s="36"/>
      <c r="AC189" s="36"/>
      <c r="AD189" s="36"/>
      <c r="AE189" s="36"/>
      <c r="AT189" s="19" t="s">
        <v>144</v>
      </c>
      <c r="AU189" s="19" t="s">
        <v>86</v>
      </c>
    </row>
    <row r="190" spans="1:65" s="12" customFormat="1" ht="22.9" customHeight="1">
      <c r="B190" s="159"/>
      <c r="C190" s="160"/>
      <c r="D190" s="161" t="s">
        <v>75</v>
      </c>
      <c r="E190" s="173" t="s">
        <v>433</v>
      </c>
      <c r="F190" s="173" t="s">
        <v>434</v>
      </c>
      <c r="G190" s="160"/>
      <c r="H190" s="160"/>
      <c r="I190" s="163"/>
      <c r="J190" s="174">
        <f>BK190</f>
        <v>0</v>
      </c>
      <c r="K190" s="160"/>
      <c r="L190" s="165"/>
      <c r="M190" s="166"/>
      <c r="N190" s="167"/>
      <c r="O190" s="167"/>
      <c r="P190" s="168">
        <f>SUM(P191:P193)</f>
        <v>0</v>
      </c>
      <c r="Q190" s="167"/>
      <c r="R190" s="168">
        <f>SUM(R191:R193)</f>
        <v>0</v>
      </c>
      <c r="S190" s="167"/>
      <c r="T190" s="169">
        <f>SUM(T191:T193)</f>
        <v>0</v>
      </c>
      <c r="AR190" s="170" t="s">
        <v>84</v>
      </c>
      <c r="AT190" s="171" t="s">
        <v>75</v>
      </c>
      <c r="AU190" s="171" t="s">
        <v>84</v>
      </c>
      <c r="AY190" s="170" t="s">
        <v>136</v>
      </c>
      <c r="BK190" s="172">
        <f>SUM(BK191:BK193)</f>
        <v>0</v>
      </c>
    </row>
    <row r="191" spans="1:65" s="2" customFormat="1" ht="16.5" customHeight="1">
      <c r="A191" s="36"/>
      <c r="B191" s="37"/>
      <c r="C191" s="175" t="s">
        <v>275</v>
      </c>
      <c r="D191" s="175" t="s">
        <v>139</v>
      </c>
      <c r="E191" s="176" t="s">
        <v>435</v>
      </c>
      <c r="F191" s="177" t="s">
        <v>436</v>
      </c>
      <c r="G191" s="178" t="s">
        <v>310</v>
      </c>
      <c r="H191" s="179">
        <v>7.5999999999999998E-2</v>
      </c>
      <c r="I191" s="180"/>
      <c r="J191" s="181">
        <f>ROUND(I191*H191,2)</f>
        <v>0</v>
      </c>
      <c r="K191" s="177" t="s">
        <v>344</v>
      </c>
      <c r="L191" s="41"/>
      <c r="M191" s="182" t="s">
        <v>19</v>
      </c>
      <c r="N191" s="183" t="s">
        <v>47</v>
      </c>
      <c r="O191" s="66"/>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161</v>
      </c>
      <c r="AT191" s="186" t="s">
        <v>139</v>
      </c>
      <c r="AU191" s="186" t="s">
        <v>86</v>
      </c>
      <c r="AY191" s="19" t="s">
        <v>136</v>
      </c>
      <c r="BE191" s="187">
        <f>IF(N191="základní",J191,0)</f>
        <v>0</v>
      </c>
      <c r="BF191" s="187">
        <f>IF(N191="snížená",J191,0)</f>
        <v>0</v>
      </c>
      <c r="BG191" s="187">
        <f>IF(N191="zákl. přenesená",J191,0)</f>
        <v>0</v>
      </c>
      <c r="BH191" s="187">
        <f>IF(N191="sníž. přenesená",J191,0)</f>
        <v>0</v>
      </c>
      <c r="BI191" s="187">
        <f>IF(N191="nulová",J191,0)</f>
        <v>0</v>
      </c>
      <c r="BJ191" s="19" t="s">
        <v>84</v>
      </c>
      <c r="BK191" s="187">
        <f>ROUND(I191*H191,2)</f>
        <v>0</v>
      </c>
      <c r="BL191" s="19" t="s">
        <v>161</v>
      </c>
      <c r="BM191" s="186" t="s">
        <v>437</v>
      </c>
    </row>
    <row r="192" spans="1:65" s="2" customFormat="1">
      <c r="A192" s="36"/>
      <c r="B192" s="37"/>
      <c r="C192" s="38"/>
      <c r="D192" s="188" t="s">
        <v>144</v>
      </c>
      <c r="E192" s="38"/>
      <c r="F192" s="189" t="s">
        <v>438</v>
      </c>
      <c r="G192" s="38"/>
      <c r="H192" s="38"/>
      <c r="I192" s="190"/>
      <c r="J192" s="38"/>
      <c r="K192" s="38"/>
      <c r="L192" s="41"/>
      <c r="M192" s="191"/>
      <c r="N192" s="192"/>
      <c r="O192" s="66"/>
      <c r="P192" s="66"/>
      <c r="Q192" s="66"/>
      <c r="R192" s="66"/>
      <c r="S192" s="66"/>
      <c r="T192" s="67"/>
      <c r="U192" s="36"/>
      <c r="V192" s="36"/>
      <c r="W192" s="36"/>
      <c r="X192" s="36"/>
      <c r="Y192" s="36"/>
      <c r="Z192" s="36"/>
      <c r="AA192" s="36"/>
      <c r="AB192" s="36"/>
      <c r="AC192" s="36"/>
      <c r="AD192" s="36"/>
      <c r="AE192" s="36"/>
      <c r="AT192" s="19" t="s">
        <v>144</v>
      </c>
      <c r="AU192" s="19" t="s">
        <v>86</v>
      </c>
    </row>
    <row r="193" spans="1:65" s="2" customFormat="1" ht="29.25">
      <c r="A193" s="36"/>
      <c r="B193" s="37"/>
      <c r="C193" s="38"/>
      <c r="D193" s="188" t="s">
        <v>331</v>
      </c>
      <c r="E193" s="38"/>
      <c r="F193" s="193" t="s">
        <v>439</v>
      </c>
      <c r="G193" s="38"/>
      <c r="H193" s="38"/>
      <c r="I193" s="190"/>
      <c r="J193" s="38"/>
      <c r="K193" s="38"/>
      <c r="L193" s="41"/>
      <c r="M193" s="191"/>
      <c r="N193" s="192"/>
      <c r="O193" s="66"/>
      <c r="P193" s="66"/>
      <c r="Q193" s="66"/>
      <c r="R193" s="66"/>
      <c r="S193" s="66"/>
      <c r="T193" s="67"/>
      <c r="U193" s="36"/>
      <c r="V193" s="36"/>
      <c r="W193" s="36"/>
      <c r="X193" s="36"/>
      <c r="Y193" s="36"/>
      <c r="Z193" s="36"/>
      <c r="AA193" s="36"/>
      <c r="AB193" s="36"/>
      <c r="AC193" s="36"/>
      <c r="AD193" s="36"/>
      <c r="AE193" s="36"/>
      <c r="AT193" s="19" t="s">
        <v>331</v>
      </c>
      <c r="AU193" s="19" t="s">
        <v>86</v>
      </c>
    </row>
    <row r="194" spans="1:65" s="12" customFormat="1" ht="25.9" customHeight="1">
      <c r="B194" s="159"/>
      <c r="C194" s="160"/>
      <c r="D194" s="161" t="s">
        <v>75</v>
      </c>
      <c r="E194" s="162" t="s">
        <v>440</v>
      </c>
      <c r="F194" s="162" t="s">
        <v>441</v>
      </c>
      <c r="G194" s="160"/>
      <c r="H194" s="160"/>
      <c r="I194" s="163"/>
      <c r="J194" s="164">
        <f>BK194</f>
        <v>0</v>
      </c>
      <c r="K194" s="160"/>
      <c r="L194" s="165"/>
      <c r="M194" s="166"/>
      <c r="N194" s="167"/>
      <c r="O194" s="167"/>
      <c r="P194" s="168">
        <f>P195+P236+P244+P267</f>
        <v>0</v>
      </c>
      <c r="Q194" s="167"/>
      <c r="R194" s="168">
        <f>R195+R236+R244+R267</f>
        <v>0.71874844000000015</v>
      </c>
      <c r="S194" s="167"/>
      <c r="T194" s="169">
        <f>T195+T236+T244+T267</f>
        <v>1.8492430000000001E-2</v>
      </c>
      <c r="AR194" s="170" t="s">
        <v>86</v>
      </c>
      <c r="AT194" s="171" t="s">
        <v>75</v>
      </c>
      <c r="AU194" s="171" t="s">
        <v>76</v>
      </c>
      <c r="AY194" s="170" t="s">
        <v>136</v>
      </c>
      <c r="BK194" s="172">
        <f>BK195+BK236+BK244+BK267</f>
        <v>0</v>
      </c>
    </row>
    <row r="195" spans="1:65" s="12" customFormat="1" ht="22.9" customHeight="1">
      <c r="B195" s="159"/>
      <c r="C195" s="160"/>
      <c r="D195" s="161" t="s">
        <v>75</v>
      </c>
      <c r="E195" s="173" t="s">
        <v>442</v>
      </c>
      <c r="F195" s="173" t="s">
        <v>443</v>
      </c>
      <c r="G195" s="160"/>
      <c r="H195" s="160"/>
      <c r="I195" s="163"/>
      <c r="J195" s="174">
        <f>BK195</f>
        <v>0</v>
      </c>
      <c r="K195" s="160"/>
      <c r="L195" s="165"/>
      <c r="M195" s="166"/>
      <c r="N195" s="167"/>
      <c r="O195" s="167"/>
      <c r="P195" s="168">
        <f>SUM(P196:P235)</f>
        <v>0</v>
      </c>
      <c r="Q195" s="167"/>
      <c r="R195" s="168">
        <f>SUM(R196:R235)</f>
        <v>0.45285200000000003</v>
      </c>
      <c r="S195" s="167"/>
      <c r="T195" s="169">
        <f>SUM(T196:T235)</f>
        <v>0</v>
      </c>
      <c r="AR195" s="170" t="s">
        <v>86</v>
      </c>
      <c r="AT195" s="171" t="s">
        <v>75</v>
      </c>
      <c r="AU195" s="171" t="s">
        <v>84</v>
      </c>
      <c r="AY195" s="170" t="s">
        <v>136</v>
      </c>
      <c r="BK195" s="172">
        <f>SUM(BK196:BK235)</f>
        <v>0</v>
      </c>
    </row>
    <row r="196" spans="1:65" s="2" customFormat="1" ht="16.5" customHeight="1">
      <c r="A196" s="36"/>
      <c r="B196" s="37"/>
      <c r="C196" s="175" t="s">
        <v>279</v>
      </c>
      <c r="D196" s="175" t="s">
        <v>139</v>
      </c>
      <c r="E196" s="176" t="s">
        <v>444</v>
      </c>
      <c r="F196" s="177" t="s">
        <v>445</v>
      </c>
      <c r="G196" s="178" t="s">
        <v>398</v>
      </c>
      <c r="H196" s="179">
        <v>1</v>
      </c>
      <c r="I196" s="180"/>
      <c r="J196" s="181">
        <f>ROUND(I196*H196,2)</f>
        <v>0</v>
      </c>
      <c r="K196" s="177" t="s">
        <v>344</v>
      </c>
      <c r="L196" s="41"/>
      <c r="M196" s="182" t="s">
        <v>19</v>
      </c>
      <c r="N196" s="183" t="s">
        <v>47</v>
      </c>
      <c r="O196" s="66"/>
      <c r="P196" s="184">
        <f>O196*H196</f>
        <v>0</v>
      </c>
      <c r="Q196" s="184">
        <v>6.0000000000000002E-5</v>
      </c>
      <c r="R196" s="184">
        <f>Q196*H196</f>
        <v>6.0000000000000002E-5</v>
      </c>
      <c r="S196" s="184">
        <v>0</v>
      </c>
      <c r="T196" s="185">
        <f>S196*H196</f>
        <v>0</v>
      </c>
      <c r="U196" s="36"/>
      <c r="V196" s="36"/>
      <c r="W196" s="36"/>
      <c r="X196" s="36"/>
      <c r="Y196" s="36"/>
      <c r="Z196" s="36"/>
      <c r="AA196" s="36"/>
      <c r="AB196" s="36"/>
      <c r="AC196" s="36"/>
      <c r="AD196" s="36"/>
      <c r="AE196" s="36"/>
      <c r="AR196" s="186" t="s">
        <v>275</v>
      </c>
      <c r="AT196" s="186" t="s">
        <v>139</v>
      </c>
      <c r="AU196" s="186" t="s">
        <v>86</v>
      </c>
      <c r="AY196" s="19" t="s">
        <v>136</v>
      </c>
      <c r="BE196" s="187">
        <f>IF(N196="základní",J196,0)</f>
        <v>0</v>
      </c>
      <c r="BF196" s="187">
        <f>IF(N196="snížená",J196,0)</f>
        <v>0</v>
      </c>
      <c r="BG196" s="187">
        <f>IF(N196="zákl. přenesená",J196,0)</f>
        <v>0</v>
      </c>
      <c r="BH196" s="187">
        <f>IF(N196="sníž. přenesená",J196,0)</f>
        <v>0</v>
      </c>
      <c r="BI196" s="187">
        <f>IF(N196="nulová",J196,0)</f>
        <v>0</v>
      </c>
      <c r="BJ196" s="19" t="s">
        <v>84</v>
      </c>
      <c r="BK196" s="187">
        <f>ROUND(I196*H196,2)</f>
        <v>0</v>
      </c>
      <c r="BL196" s="19" t="s">
        <v>275</v>
      </c>
      <c r="BM196" s="186" t="s">
        <v>446</v>
      </c>
    </row>
    <row r="197" spans="1:65" s="2" customFormat="1">
      <c r="A197" s="36"/>
      <c r="B197" s="37"/>
      <c r="C197" s="38"/>
      <c r="D197" s="188" t="s">
        <v>144</v>
      </c>
      <c r="E197" s="38"/>
      <c r="F197" s="189" t="s">
        <v>447</v>
      </c>
      <c r="G197" s="38"/>
      <c r="H197" s="38"/>
      <c r="I197" s="190"/>
      <c r="J197" s="38"/>
      <c r="K197" s="38"/>
      <c r="L197" s="41"/>
      <c r="M197" s="191"/>
      <c r="N197" s="192"/>
      <c r="O197" s="66"/>
      <c r="P197" s="66"/>
      <c r="Q197" s="66"/>
      <c r="R197" s="66"/>
      <c r="S197" s="66"/>
      <c r="T197" s="67"/>
      <c r="U197" s="36"/>
      <c r="V197" s="36"/>
      <c r="W197" s="36"/>
      <c r="X197" s="36"/>
      <c r="Y197" s="36"/>
      <c r="Z197" s="36"/>
      <c r="AA197" s="36"/>
      <c r="AB197" s="36"/>
      <c r="AC197" s="36"/>
      <c r="AD197" s="36"/>
      <c r="AE197" s="36"/>
      <c r="AT197" s="19" t="s">
        <v>144</v>
      </c>
      <c r="AU197" s="19" t="s">
        <v>86</v>
      </c>
    </row>
    <row r="198" spans="1:65" s="2" customFormat="1" ht="97.5">
      <c r="A198" s="36"/>
      <c r="B198" s="37"/>
      <c r="C198" s="38"/>
      <c r="D198" s="188" t="s">
        <v>331</v>
      </c>
      <c r="E198" s="38"/>
      <c r="F198" s="193" t="s">
        <v>448</v>
      </c>
      <c r="G198" s="38"/>
      <c r="H198" s="38"/>
      <c r="I198" s="190"/>
      <c r="J198" s="38"/>
      <c r="K198" s="38"/>
      <c r="L198" s="41"/>
      <c r="M198" s="191"/>
      <c r="N198" s="192"/>
      <c r="O198" s="66"/>
      <c r="P198" s="66"/>
      <c r="Q198" s="66"/>
      <c r="R198" s="66"/>
      <c r="S198" s="66"/>
      <c r="T198" s="67"/>
      <c r="U198" s="36"/>
      <c r="V198" s="36"/>
      <c r="W198" s="36"/>
      <c r="X198" s="36"/>
      <c r="Y198" s="36"/>
      <c r="Z198" s="36"/>
      <c r="AA198" s="36"/>
      <c r="AB198" s="36"/>
      <c r="AC198" s="36"/>
      <c r="AD198" s="36"/>
      <c r="AE198" s="36"/>
      <c r="AT198" s="19" t="s">
        <v>331</v>
      </c>
      <c r="AU198" s="19" t="s">
        <v>86</v>
      </c>
    </row>
    <row r="199" spans="1:65" s="13" customFormat="1">
      <c r="B199" s="199"/>
      <c r="C199" s="200"/>
      <c r="D199" s="188" t="s">
        <v>333</v>
      </c>
      <c r="E199" s="201" t="s">
        <v>19</v>
      </c>
      <c r="F199" s="202" t="s">
        <v>449</v>
      </c>
      <c r="G199" s="200"/>
      <c r="H199" s="201" t="s">
        <v>19</v>
      </c>
      <c r="I199" s="203"/>
      <c r="J199" s="200"/>
      <c r="K199" s="200"/>
      <c r="L199" s="204"/>
      <c r="M199" s="205"/>
      <c r="N199" s="206"/>
      <c r="O199" s="206"/>
      <c r="P199" s="206"/>
      <c r="Q199" s="206"/>
      <c r="R199" s="206"/>
      <c r="S199" s="206"/>
      <c r="T199" s="207"/>
      <c r="AT199" s="208" t="s">
        <v>333</v>
      </c>
      <c r="AU199" s="208" t="s">
        <v>86</v>
      </c>
      <c r="AV199" s="13" t="s">
        <v>84</v>
      </c>
      <c r="AW199" s="13" t="s">
        <v>37</v>
      </c>
      <c r="AX199" s="13" t="s">
        <v>76</v>
      </c>
      <c r="AY199" s="208" t="s">
        <v>136</v>
      </c>
    </row>
    <row r="200" spans="1:65" s="14" customFormat="1">
      <c r="B200" s="209"/>
      <c r="C200" s="210"/>
      <c r="D200" s="188" t="s">
        <v>333</v>
      </c>
      <c r="E200" s="211" t="s">
        <v>19</v>
      </c>
      <c r="F200" s="212" t="s">
        <v>450</v>
      </c>
      <c r="G200" s="210"/>
      <c r="H200" s="213">
        <v>1</v>
      </c>
      <c r="I200" s="214"/>
      <c r="J200" s="210"/>
      <c r="K200" s="210"/>
      <c r="L200" s="215"/>
      <c r="M200" s="216"/>
      <c r="N200" s="217"/>
      <c r="O200" s="217"/>
      <c r="P200" s="217"/>
      <c r="Q200" s="217"/>
      <c r="R200" s="217"/>
      <c r="S200" s="217"/>
      <c r="T200" s="218"/>
      <c r="AT200" s="219" t="s">
        <v>333</v>
      </c>
      <c r="AU200" s="219" t="s">
        <v>86</v>
      </c>
      <c r="AV200" s="14" t="s">
        <v>86</v>
      </c>
      <c r="AW200" s="14" t="s">
        <v>37</v>
      </c>
      <c r="AX200" s="14" t="s">
        <v>76</v>
      </c>
      <c r="AY200" s="219" t="s">
        <v>136</v>
      </c>
    </row>
    <row r="201" spans="1:65" s="16" customFormat="1">
      <c r="B201" s="231"/>
      <c r="C201" s="232"/>
      <c r="D201" s="188" t="s">
        <v>333</v>
      </c>
      <c r="E201" s="233" t="s">
        <v>451</v>
      </c>
      <c r="F201" s="234" t="s">
        <v>341</v>
      </c>
      <c r="G201" s="232"/>
      <c r="H201" s="235">
        <v>1</v>
      </c>
      <c r="I201" s="236"/>
      <c r="J201" s="232"/>
      <c r="K201" s="232"/>
      <c r="L201" s="237"/>
      <c r="M201" s="238"/>
      <c r="N201" s="239"/>
      <c r="O201" s="239"/>
      <c r="P201" s="239"/>
      <c r="Q201" s="239"/>
      <c r="R201" s="239"/>
      <c r="S201" s="239"/>
      <c r="T201" s="240"/>
      <c r="AT201" s="241" t="s">
        <v>333</v>
      </c>
      <c r="AU201" s="241" t="s">
        <v>86</v>
      </c>
      <c r="AV201" s="16" t="s">
        <v>161</v>
      </c>
      <c r="AW201" s="16" t="s">
        <v>37</v>
      </c>
      <c r="AX201" s="16" t="s">
        <v>84</v>
      </c>
      <c r="AY201" s="241" t="s">
        <v>136</v>
      </c>
    </row>
    <row r="202" spans="1:65" s="2" customFormat="1" ht="16.5" customHeight="1">
      <c r="A202" s="36"/>
      <c r="B202" s="37"/>
      <c r="C202" s="242" t="s">
        <v>452</v>
      </c>
      <c r="D202" s="242" t="s">
        <v>221</v>
      </c>
      <c r="E202" s="243" t="s">
        <v>453</v>
      </c>
      <c r="F202" s="244" t="s">
        <v>454</v>
      </c>
      <c r="G202" s="245" t="s">
        <v>288</v>
      </c>
      <c r="H202" s="246">
        <v>20</v>
      </c>
      <c r="I202" s="247"/>
      <c r="J202" s="248">
        <f>ROUND(I202*H202,2)</f>
        <v>0</v>
      </c>
      <c r="K202" s="244" t="s">
        <v>19</v>
      </c>
      <c r="L202" s="249"/>
      <c r="M202" s="250" t="s">
        <v>19</v>
      </c>
      <c r="N202" s="251" t="s">
        <v>47</v>
      </c>
      <c r="O202" s="66"/>
      <c r="P202" s="184">
        <f>O202*H202</f>
        <v>0</v>
      </c>
      <c r="Q202" s="184">
        <v>1E-3</v>
      </c>
      <c r="R202" s="184">
        <f>Q202*H202</f>
        <v>0.02</v>
      </c>
      <c r="S202" s="184">
        <v>0</v>
      </c>
      <c r="T202" s="185">
        <f>S202*H202</f>
        <v>0</v>
      </c>
      <c r="U202" s="36"/>
      <c r="V202" s="36"/>
      <c r="W202" s="36"/>
      <c r="X202" s="36"/>
      <c r="Y202" s="36"/>
      <c r="Z202" s="36"/>
      <c r="AA202" s="36"/>
      <c r="AB202" s="36"/>
      <c r="AC202" s="36"/>
      <c r="AD202" s="36"/>
      <c r="AE202" s="36"/>
      <c r="AR202" s="186" t="s">
        <v>455</v>
      </c>
      <c r="AT202" s="186" t="s">
        <v>221</v>
      </c>
      <c r="AU202" s="186" t="s">
        <v>86</v>
      </c>
      <c r="AY202" s="19" t="s">
        <v>136</v>
      </c>
      <c r="BE202" s="187">
        <f>IF(N202="základní",J202,0)</f>
        <v>0</v>
      </c>
      <c r="BF202" s="187">
        <f>IF(N202="snížená",J202,0)</f>
        <v>0</v>
      </c>
      <c r="BG202" s="187">
        <f>IF(N202="zákl. přenesená",J202,0)</f>
        <v>0</v>
      </c>
      <c r="BH202" s="187">
        <f>IF(N202="sníž. přenesená",J202,0)</f>
        <v>0</v>
      </c>
      <c r="BI202" s="187">
        <f>IF(N202="nulová",J202,0)</f>
        <v>0</v>
      </c>
      <c r="BJ202" s="19" t="s">
        <v>84</v>
      </c>
      <c r="BK202" s="187">
        <f>ROUND(I202*H202,2)</f>
        <v>0</v>
      </c>
      <c r="BL202" s="19" t="s">
        <v>275</v>
      </c>
      <c r="BM202" s="186" t="s">
        <v>456</v>
      </c>
    </row>
    <row r="203" spans="1:65" s="2" customFormat="1" ht="19.5">
      <c r="A203" s="36"/>
      <c r="B203" s="37"/>
      <c r="C203" s="38"/>
      <c r="D203" s="188" t="s">
        <v>144</v>
      </c>
      <c r="E203" s="38"/>
      <c r="F203" s="189" t="s">
        <v>457</v>
      </c>
      <c r="G203" s="38"/>
      <c r="H203" s="38"/>
      <c r="I203" s="190"/>
      <c r="J203" s="38"/>
      <c r="K203" s="38"/>
      <c r="L203" s="41"/>
      <c r="M203" s="191"/>
      <c r="N203" s="192"/>
      <c r="O203" s="66"/>
      <c r="P203" s="66"/>
      <c r="Q203" s="66"/>
      <c r="R203" s="66"/>
      <c r="S203" s="66"/>
      <c r="T203" s="67"/>
      <c r="U203" s="36"/>
      <c r="V203" s="36"/>
      <c r="W203" s="36"/>
      <c r="X203" s="36"/>
      <c r="Y203" s="36"/>
      <c r="Z203" s="36"/>
      <c r="AA203" s="36"/>
      <c r="AB203" s="36"/>
      <c r="AC203" s="36"/>
      <c r="AD203" s="36"/>
      <c r="AE203" s="36"/>
      <c r="AT203" s="19" t="s">
        <v>144</v>
      </c>
      <c r="AU203" s="19" t="s">
        <v>86</v>
      </c>
    </row>
    <row r="204" spans="1:65" s="13" customFormat="1">
      <c r="B204" s="199"/>
      <c r="C204" s="200"/>
      <c r="D204" s="188" t="s">
        <v>333</v>
      </c>
      <c r="E204" s="201" t="s">
        <v>19</v>
      </c>
      <c r="F204" s="202" t="s">
        <v>449</v>
      </c>
      <c r="G204" s="200"/>
      <c r="H204" s="201" t="s">
        <v>19</v>
      </c>
      <c r="I204" s="203"/>
      <c r="J204" s="200"/>
      <c r="K204" s="200"/>
      <c r="L204" s="204"/>
      <c r="M204" s="205"/>
      <c r="N204" s="206"/>
      <c r="O204" s="206"/>
      <c r="P204" s="206"/>
      <c r="Q204" s="206"/>
      <c r="R204" s="206"/>
      <c r="S204" s="206"/>
      <c r="T204" s="207"/>
      <c r="AT204" s="208" t="s">
        <v>333</v>
      </c>
      <c r="AU204" s="208" t="s">
        <v>86</v>
      </c>
      <c r="AV204" s="13" t="s">
        <v>84</v>
      </c>
      <c r="AW204" s="13" t="s">
        <v>37</v>
      </c>
      <c r="AX204" s="13" t="s">
        <v>76</v>
      </c>
      <c r="AY204" s="208" t="s">
        <v>136</v>
      </c>
    </row>
    <row r="205" spans="1:65" s="14" customFormat="1">
      <c r="B205" s="209"/>
      <c r="C205" s="210"/>
      <c r="D205" s="188" t="s">
        <v>333</v>
      </c>
      <c r="E205" s="211" t="s">
        <v>19</v>
      </c>
      <c r="F205" s="212" t="s">
        <v>458</v>
      </c>
      <c r="G205" s="210"/>
      <c r="H205" s="213">
        <v>20</v>
      </c>
      <c r="I205" s="214"/>
      <c r="J205" s="210"/>
      <c r="K205" s="210"/>
      <c r="L205" s="215"/>
      <c r="M205" s="216"/>
      <c r="N205" s="217"/>
      <c r="O205" s="217"/>
      <c r="P205" s="217"/>
      <c r="Q205" s="217"/>
      <c r="R205" s="217"/>
      <c r="S205" s="217"/>
      <c r="T205" s="218"/>
      <c r="AT205" s="219" t="s">
        <v>333</v>
      </c>
      <c r="AU205" s="219" t="s">
        <v>86</v>
      </c>
      <c r="AV205" s="14" t="s">
        <v>86</v>
      </c>
      <c r="AW205" s="14" t="s">
        <v>37</v>
      </c>
      <c r="AX205" s="14" t="s">
        <v>76</v>
      </c>
      <c r="AY205" s="219" t="s">
        <v>136</v>
      </c>
    </row>
    <row r="206" spans="1:65" s="16" customFormat="1">
      <c r="B206" s="231"/>
      <c r="C206" s="232"/>
      <c r="D206" s="188" t="s">
        <v>333</v>
      </c>
      <c r="E206" s="233" t="s">
        <v>19</v>
      </c>
      <c r="F206" s="234" t="s">
        <v>341</v>
      </c>
      <c r="G206" s="232"/>
      <c r="H206" s="235">
        <v>20</v>
      </c>
      <c r="I206" s="236"/>
      <c r="J206" s="232"/>
      <c r="K206" s="232"/>
      <c r="L206" s="237"/>
      <c r="M206" s="238"/>
      <c r="N206" s="239"/>
      <c r="O206" s="239"/>
      <c r="P206" s="239"/>
      <c r="Q206" s="239"/>
      <c r="R206" s="239"/>
      <c r="S206" s="239"/>
      <c r="T206" s="240"/>
      <c r="AT206" s="241" t="s">
        <v>333</v>
      </c>
      <c r="AU206" s="241" t="s">
        <v>86</v>
      </c>
      <c r="AV206" s="16" t="s">
        <v>161</v>
      </c>
      <c r="AW206" s="16" t="s">
        <v>37</v>
      </c>
      <c r="AX206" s="16" t="s">
        <v>84</v>
      </c>
      <c r="AY206" s="241" t="s">
        <v>136</v>
      </c>
    </row>
    <row r="207" spans="1:65" s="2" customFormat="1" ht="16.5" customHeight="1">
      <c r="A207" s="36"/>
      <c r="B207" s="37"/>
      <c r="C207" s="175" t="s">
        <v>459</v>
      </c>
      <c r="D207" s="175" t="s">
        <v>139</v>
      </c>
      <c r="E207" s="176" t="s">
        <v>460</v>
      </c>
      <c r="F207" s="177" t="s">
        <v>461</v>
      </c>
      <c r="G207" s="178" t="s">
        <v>292</v>
      </c>
      <c r="H207" s="179">
        <v>1</v>
      </c>
      <c r="I207" s="180"/>
      <c r="J207" s="181">
        <f>ROUND(I207*H207,2)</f>
        <v>0</v>
      </c>
      <c r="K207" s="177" t="s">
        <v>344</v>
      </c>
      <c r="L207" s="41"/>
      <c r="M207" s="182" t="s">
        <v>19</v>
      </c>
      <c r="N207" s="183" t="s">
        <v>47</v>
      </c>
      <c r="O207" s="66"/>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275</v>
      </c>
      <c r="AT207" s="186" t="s">
        <v>139</v>
      </c>
      <c r="AU207" s="186" t="s">
        <v>86</v>
      </c>
      <c r="AY207" s="19" t="s">
        <v>136</v>
      </c>
      <c r="BE207" s="187">
        <f>IF(N207="základní",J207,0)</f>
        <v>0</v>
      </c>
      <c r="BF207" s="187">
        <f>IF(N207="snížená",J207,0)</f>
        <v>0</v>
      </c>
      <c r="BG207" s="187">
        <f>IF(N207="zákl. přenesená",J207,0)</f>
        <v>0</v>
      </c>
      <c r="BH207" s="187">
        <f>IF(N207="sníž. přenesená",J207,0)</f>
        <v>0</v>
      </c>
      <c r="BI207" s="187">
        <f>IF(N207="nulová",J207,0)</f>
        <v>0</v>
      </c>
      <c r="BJ207" s="19" t="s">
        <v>84</v>
      </c>
      <c r="BK207" s="187">
        <f>ROUND(I207*H207,2)</f>
        <v>0</v>
      </c>
      <c r="BL207" s="19" t="s">
        <v>275</v>
      </c>
      <c r="BM207" s="186" t="s">
        <v>462</v>
      </c>
    </row>
    <row r="208" spans="1:65" s="2" customFormat="1">
      <c r="A208" s="36"/>
      <c r="B208" s="37"/>
      <c r="C208" s="38"/>
      <c r="D208" s="188" t="s">
        <v>144</v>
      </c>
      <c r="E208" s="38"/>
      <c r="F208" s="189" t="s">
        <v>463</v>
      </c>
      <c r="G208" s="38"/>
      <c r="H208" s="38"/>
      <c r="I208" s="190"/>
      <c r="J208" s="38"/>
      <c r="K208" s="38"/>
      <c r="L208" s="41"/>
      <c r="M208" s="191"/>
      <c r="N208" s="192"/>
      <c r="O208" s="66"/>
      <c r="P208" s="66"/>
      <c r="Q208" s="66"/>
      <c r="R208" s="66"/>
      <c r="S208" s="66"/>
      <c r="T208" s="67"/>
      <c r="U208" s="36"/>
      <c r="V208" s="36"/>
      <c r="W208" s="36"/>
      <c r="X208" s="36"/>
      <c r="Y208" s="36"/>
      <c r="Z208" s="36"/>
      <c r="AA208" s="36"/>
      <c r="AB208" s="36"/>
      <c r="AC208" s="36"/>
      <c r="AD208" s="36"/>
      <c r="AE208" s="36"/>
      <c r="AT208" s="19" t="s">
        <v>144</v>
      </c>
      <c r="AU208" s="19" t="s">
        <v>86</v>
      </c>
    </row>
    <row r="209" spans="1:65" s="13" customFormat="1">
      <c r="B209" s="199"/>
      <c r="C209" s="200"/>
      <c r="D209" s="188" t="s">
        <v>333</v>
      </c>
      <c r="E209" s="201" t="s">
        <v>19</v>
      </c>
      <c r="F209" s="202" t="s">
        <v>464</v>
      </c>
      <c r="G209" s="200"/>
      <c r="H209" s="201" t="s">
        <v>19</v>
      </c>
      <c r="I209" s="203"/>
      <c r="J209" s="200"/>
      <c r="K209" s="200"/>
      <c r="L209" s="204"/>
      <c r="M209" s="205"/>
      <c r="N209" s="206"/>
      <c r="O209" s="206"/>
      <c r="P209" s="206"/>
      <c r="Q209" s="206"/>
      <c r="R209" s="206"/>
      <c r="S209" s="206"/>
      <c r="T209" s="207"/>
      <c r="AT209" s="208" t="s">
        <v>333</v>
      </c>
      <c r="AU209" s="208" t="s">
        <v>86</v>
      </c>
      <c r="AV209" s="13" t="s">
        <v>84</v>
      </c>
      <c r="AW209" s="13" t="s">
        <v>37</v>
      </c>
      <c r="AX209" s="13" t="s">
        <v>76</v>
      </c>
      <c r="AY209" s="208" t="s">
        <v>136</v>
      </c>
    </row>
    <row r="210" spans="1:65" s="14" customFormat="1">
      <c r="B210" s="209"/>
      <c r="C210" s="210"/>
      <c r="D210" s="188" t="s">
        <v>333</v>
      </c>
      <c r="E210" s="211" t="s">
        <v>19</v>
      </c>
      <c r="F210" s="212" t="s">
        <v>465</v>
      </c>
      <c r="G210" s="210"/>
      <c r="H210" s="213">
        <v>1</v>
      </c>
      <c r="I210" s="214"/>
      <c r="J210" s="210"/>
      <c r="K210" s="210"/>
      <c r="L210" s="215"/>
      <c r="M210" s="216"/>
      <c r="N210" s="217"/>
      <c r="O210" s="217"/>
      <c r="P210" s="217"/>
      <c r="Q210" s="217"/>
      <c r="R210" s="217"/>
      <c r="S210" s="217"/>
      <c r="T210" s="218"/>
      <c r="AT210" s="219" t="s">
        <v>333</v>
      </c>
      <c r="AU210" s="219" t="s">
        <v>86</v>
      </c>
      <c r="AV210" s="14" t="s">
        <v>86</v>
      </c>
      <c r="AW210" s="14" t="s">
        <v>37</v>
      </c>
      <c r="AX210" s="14" t="s">
        <v>84</v>
      </c>
      <c r="AY210" s="219" t="s">
        <v>136</v>
      </c>
    </row>
    <row r="211" spans="1:65" s="2" customFormat="1" ht="16.5" customHeight="1">
      <c r="A211" s="36"/>
      <c r="B211" s="37"/>
      <c r="C211" s="242" t="s">
        <v>293</v>
      </c>
      <c r="D211" s="242" t="s">
        <v>221</v>
      </c>
      <c r="E211" s="243" t="s">
        <v>466</v>
      </c>
      <c r="F211" s="244" t="s">
        <v>467</v>
      </c>
      <c r="G211" s="245" t="s">
        <v>288</v>
      </c>
      <c r="H211" s="246">
        <v>165</v>
      </c>
      <c r="I211" s="247"/>
      <c r="J211" s="248">
        <f>ROUND(I211*H211,2)</f>
        <v>0</v>
      </c>
      <c r="K211" s="244" t="s">
        <v>19</v>
      </c>
      <c r="L211" s="249"/>
      <c r="M211" s="250" t="s">
        <v>19</v>
      </c>
      <c r="N211" s="251" t="s">
        <v>47</v>
      </c>
      <c r="O211" s="66"/>
      <c r="P211" s="184">
        <f>O211*H211</f>
        <v>0</v>
      </c>
      <c r="Q211" s="184">
        <v>1E-3</v>
      </c>
      <c r="R211" s="184">
        <f>Q211*H211</f>
        <v>0.16500000000000001</v>
      </c>
      <c r="S211" s="184">
        <v>0</v>
      </c>
      <c r="T211" s="185">
        <f>S211*H211</f>
        <v>0</v>
      </c>
      <c r="U211" s="36"/>
      <c r="V211" s="36"/>
      <c r="W211" s="36"/>
      <c r="X211" s="36"/>
      <c r="Y211" s="36"/>
      <c r="Z211" s="36"/>
      <c r="AA211" s="36"/>
      <c r="AB211" s="36"/>
      <c r="AC211" s="36"/>
      <c r="AD211" s="36"/>
      <c r="AE211" s="36"/>
      <c r="AR211" s="186" t="s">
        <v>455</v>
      </c>
      <c r="AT211" s="186" t="s">
        <v>221</v>
      </c>
      <c r="AU211" s="186" t="s">
        <v>86</v>
      </c>
      <c r="AY211" s="19" t="s">
        <v>136</v>
      </c>
      <c r="BE211" s="187">
        <f>IF(N211="základní",J211,0)</f>
        <v>0</v>
      </c>
      <c r="BF211" s="187">
        <f>IF(N211="snížená",J211,0)</f>
        <v>0</v>
      </c>
      <c r="BG211" s="187">
        <f>IF(N211="zákl. přenesená",J211,0)</f>
        <v>0</v>
      </c>
      <c r="BH211" s="187">
        <f>IF(N211="sníž. přenesená",J211,0)</f>
        <v>0</v>
      </c>
      <c r="BI211" s="187">
        <f>IF(N211="nulová",J211,0)</f>
        <v>0</v>
      </c>
      <c r="BJ211" s="19" t="s">
        <v>84</v>
      </c>
      <c r="BK211" s="187">
        <f>ROUND(I211*H211,2)</f>
        <v>0</v>
      </c>
      <c r="BL211" s="19" t="s">
        <v>275</v>
      </c>
      <c r="BM211" s="186" t="s">
        <v>468</v>
      </c>
    </row>
    <row r="212" spans="1:65" s="2" customFormat="1" ht="19.5">
      <c r="A212" s="36"/>
      <c r="B212" s="37"/>
      <c r="C212" s="38"/>
      <c r="D212" s="188" t="s">
        <v>144</v>
      </c>
      <c r="E212" s="38"/>
      <c r="F212" s="189" t="s">
        <v>469</v>
      </c>
      <c r="G212" s="38"/>
      <c r="H212" s="38"/>
      <c r="I212" s="190"/>
      <c r="J212" s="38"/>
      <c r="K212" s="38"/>
      <c r="L212" s="41"/>
      <c r="M212" s="191"/>
      <c r="N212" s="192"/>
      <c r="O212" s="66"/>
      <c r="P212" s="66"/>
      <c r="Q212" s="66"/>
      <c r="R212" s="66"/>
      <c r="S212" s="66"/>
      <c r="T212" s="67"/>
      <c r="U212" s="36"/>
      <c r="V212" s="36"/>
      <c r="W212" s="36"/>
      <c r="X212" s="36"/>
      <c r="Y212" s="36"/>
      <c r="Z212" s="36"/>
      <c r="AA212" s="36"/>
      <c r="AB212" s="36"/>
      <c r="AC212" s="36"/>
      <c r="AD212" s="36"/>
      <c r="AE212" s="36"/>
      <c r="AT212" s="19" t="s">
        <v>144</v>
      </c>
      <c r="AU212" s="19" t="s">
        <v>86</v>
      </c>
    </row>
    <row r="213" spans="1:65" s="13" customFormat="1">
      <c r="B213" s="199"/>
      <c r="C213" s="200"/>
      <c r="D213" s="188" t="s">
        <v>333</v>
      </c>
      <c r="E213" s="201" t="s">
        <v>19</v>
      </c>
      <c r="F213" s="202" t="s">
        <v>464</v>
      </c>
      <c r="G213" s="200"/>
      <c r="H213" s="201" t="s">
        <v>19</v>
      </c>
      <c r="I213" s="203"/>
      <c r="J213" s="200"/>
      <c r="K213" s="200"/>
      <c r="L213" s="204"/>
      <c r="M213" s="205"/>
      <c r="N213" s="206"/>
      <c r="O213" s="206"/>
      <c r="P213" s="206"/>
      <c r="Q213" s="206"/>
      <c r="R213" s="206"/>
      <c r="S213" s="206"/>
      <c r="T213" s="207"/>
      <c r="AT213" s="208" t="s">
        <v>333</v>
      </c>
      <c r="AU213" s="208" t="s">
        <v>86</v>
      </c>
      <c r="AV213" s="13" t="s">
        <v>84</v>
      </c>
      <c r="AW213" s="13" t="s">
        <v>37</v>
      </c>
      <c r="AX213" s="13" t="s">
        <v>76</v>
      </c>
      <c r="AY213" s="208" t="s">
        <v>136</v>
      </c>
    </row>
    <row r="214" spans="1:65" s="14" customFormat="1">
      <c r="B214" s="209"/>
      <c r="C214" s="210"/>
      <c r="D214" s="188" t="s">
        <v>333</v>
      </c>
      <c r="E214" s="211" t="s">
        <v>19</v>
      </c>
      <c r="F214" s="212" t="s">
        <v>470</v>
      </c>
      <c r="G214" s="210"/>
      <c r="H214" s="213">
        <v>165</v>
      </c>
      <c r="I214" s="214"/>
      <c r="J214" s="210"/>
      <c r="K214" s="210"/>
      <c r="L214" s="215"/>
      <c r="M214" s="216"/>
      <c r="N214" s="217"/>
      <c r="O214" s="217"/>
      <c r="P214" s="217"/>
      <c r="Q214" s="217"/>
      <c r="R214" s="217"/>
      <c r="S214" s="217"/>
      <c r="T214" s="218"/>
      <c r="AT214" s="219" t="s">
        <v>333</v>
      </c>
      <c r="AU214" s="219" t="s">
        <v>86</v>
      </c>
      <c r="AV214" s="14" t="s">
        <v>86</v>
      </c>
      <c r="AW214" s="14" t="s">
        <v>37</v>
      </c>
      <c r="AX214" s="14" t="s">
        <v>76</v>
      </c>
      <c r="AY214" s="219" t="s">
        <v>136</v>
      </c>
    </row>
    <row r="215" spans="1:65" s="16" customFormat="1">
      <c r="B215" s="231"/>
      <c r="C215" s="232"/>
      <c r="D215" s="188" t="s">
        <v>333</v>
      </c>
      <c r="E215" s="233" t="s">
        <v>19</v>
      </c>
      <c r="F215" s="234" t="s">
        <v>341</v>
      </c>
      <c r="G215" s="232"/>
      <c r="H215" s="235">
        <v>165</v>
      </c>
      <c r="I215" s="236"/>
      <c r="J215" s="232"/>
      <c r="K215" s="232"/>
      <c r="L215" s="237"/>
      <c r="M215" s="238"/>
      <c r="N215" s="239"/>
      <c r="O215" s="239"/>
      <c r="P215" s="239"/>
      <c r="Q215" s="239"/>
      <c r="R215" s="239"/>
      <c r="S215" s="239"/>
      <c r="T215" s="240"/>
      <c r="AT215" s="241" t="s">
        <v>333</v>
      </c>
      <c r="AU215" s="241" t="s">
        <v>86</v>
      </c>
      <c r="AV215" s="16" t="s">
        <v>161</v>
      </c>
      <c r="AW215" s="16" t="s">
        <v>37</v>
      </c>
      <c r="AX215" s="16" t="s">
        <v>84</v>
      </c>
      <c r="AY215" s="241" t="s">
        <v>136</v>
      </c>
    </row>
    <row r="216" spans="1:65" s="2" customFormat="1" ht="16.5" customHeight="1">
      <c r="A216" s="36"/>
      <c r="B216" s="37"/>
      <c r="C216" s="175" t="s">
        <v>7</v>
      </c>
      <c r="D216" s="175" t="s">
        <v>139</v>
      </c>
      <c r="E216" s="176" t="s">
        <v>471</v>
      </c>
      <c r="F216" s="177" t="s">
        <v>472</v>
      </c>
      <c r="G216" s="178" t="s">
        <v>288</v>
      </c>
      <c r="H216" s="179">
        <v>231.04</v>
      </c>
      <c r="I216" s="180"/>
      <c r="J216" s="181">
        <f>ROUND(I216*H216,2)</f>
        <v>0</v>
      </c>
      <c r="K216" s="177" t="s">
        <v>344</v>
      </c>
      <c r="L216" s="41"/>
      <c r="M216" s="182" t="s">
        <v>19</v>
      </c>
      <c r="N216" s="183" t="s">
        <v>47</v>
      </c>
      <c r="O216" s="66"/>
      <c r="P216" s="184">
        <f>O216*H216</f>
        <v>0</v>
      </c>
      <c r="Q216" s="184">
        <v>5.0000000000000002E-5</v>
      </c>
      <c r="R216" s="184">
        <f>Q216*H216</f>
        <v>1.1552E-2</v>
      </c>
      <c r="S216" s="184">
        <v>0</v>
      </c>
      <c r="T216" s="185">
        <f>S216*H216</f>
        <v>0</v>
      </c>
      <c r="U216" s="36"/>
      <c r="V216" s="36"/>
      <c r="W216" s="36"/>
      <c r="X216" s="36"/>
      <c r="Y216" s="36"/>
      <c r="Z216" s="36"/>
      <c r="AA216" s="36"/>
      <c r="AB216" s="36"/>
      <c r="AC216" s="36"/>
      <c r="AD216" s="36"/>
      <c r="AE216" s="36"/>
      <c r="AR216" s="186" t="s">
        <v>275</v>
      </c>
      <c r="AT216" s="186" t="s">
        <v>139</v>
      </c>
      <c r="AU216" s="186" t="s">
        <v>86</v>
      </c>
      <c r="AY216" s="19" t="s">
        <v>136</v>
      </c>
      <c r="BE216" s="187">
        <f>IF(N216="základní",J216,0)</f>
        <v>0</v>
      </c>
      <c r="BF216" s="187">
        <f>IF(N216="snížená",J216,0)</f>
        <v>0</v>
      </c>
      <c r="BG216" s="187">
        <f>IF(N216="zákl. přenesená",J216,0)</f>
        <v>0</v>
      </c>
      <c r="BH216" s="187">
        <f>IF(N216="sníž. přenesená",J216,0)</f>
        <v>0</v>
      </c>
      <c r="BI216" s="187">
        <f>IF(N216="nulová",J216,0)</f>
        <v>0</v>
      </c>
      <c r="BJ216" s="19" t="s">
        <v>84</v>
      </c>
      <c r="BK216" s="187">
        <f>ROUND(I216*H216,2)</f>
        <v>0</v>
      </c>
      <c r="BL216" s="19" t="s">
        <v>275</v>
      </c>
      <c r="BM216" s="186" t="s">
        <v>473</v>
      </c>
    </row>
    <row r="217" spans="1:65" s="2" customFormat="1">
      <c r="A217" s="36"/>
      <c r="B217" s="37"/>
      <c r="C217" s="38"/>
      <c r="D217" s="188" t="s">
        <v>144</v>
      </c>
      <c r="E217" s="38"/>
      <c r="F217" s="189" t="s">
        <v>474</v>
      </c>
      <c r="G217" s="38"/>
      <c r="H217" s="38"/>
      <c r="I217" s="190"/>
      <c r="J217" s="38"/>
      <c r="K217" s="38"/>
      <c r="L217" s="41"/>
      <c r="M217" s="191"/>
      <c r="N217" s="192"/>
      <c r="O217" s="66"/>
      <c r="P217" s="66"/>
      <c r="Q217" s="66"/>
      <c r="R217" s="66"/>
      <c r="S217" s="66"/>
      <c r="T217" s="67"/>
      <c r="U217" s="36"/>
      <c r="V217" s="36"/>
      <c r="W217" s="36"/>
      <c r="X217" s="36"/>
      <c r="Y217" s="36"/>
      <c r="Z217" s="36"/>
      <c r="AA217" s="36"/>
      <c r="AB217" s="36"/>
      <c r="AC217" s="36"/>
      <c r="AD217" s="36"/>
      <c r="AE217" s="36"/>
      <c r="AT217" s="19" t="s">
        <v>144</v>
      </c>
      <c r="AU217" s="19" t="s">
        <v>86</v>
      </c>
    </row>
    <row r="218" spans="1:65" s="2" customFormat="1" ht="29.25">
      <c r="A218" s="36"/>
      <c r="B218" s="37"/>
      <c r="C218" s="38"/>
      <c r="D218" s="188" t="s">
        <v>331</v>
      </c>
      <c r="E218" s="38"/>
      <c r="F218" s="193" t="s">
        <v>475</v>
      </c>
      <c r="G218" s="38"/>
      <c r="H218" s="38"/>
      <c r="I218" s="190"/>
      <c r="J218" s="38"/>
      <c r="K218" s="38"/>
      <c r="L218" s="41"/>
      <c r="M218" s="191"/>
      <c r="N218" s="192"/>
      <c r="O218" s="66"/>
      <c r="P218" s="66"/>
      <c r="Q218" s="66"/>
      <c r="R218" s="66"/>
      <c r="S218" s="66"/>
      <c r="T218" s="67"/>
      <c r="U218" s="36"/>
      <c r="V218" s="36"/>
      <c r="W218" s="36"/>
      <c r="X218" s="36"/>
      <c r="Y218" s="36"/>
      <c r="Z218" s="36"/>
      <c r="AA218" s="36"/>
      <c r="AB218" s="36"/>
      <c r="AC218" s="36"/>
      <c r="AD218" s="36"/>
      <c r="AE218" s="36"/>
      <c r="AT218" s="19" t="s">
        <v>331</v>
      </c>
      <c r="AU218" s="19" t="s">
        <v>86</v>
      </c>
    </row>
    <row r="219" spans="1:65" s="14" customFormat="1">
      <c r="B219" s="209"/>
      <c r="C219" s="210"/>
      <c r="D219" s="188" t="s">
        <v>333</v>
      </c>
      <c r="E219" s="211" t="s">
        <v>19</v>
      </c>
      <c r="F219" s="212" t="s">
        <v>286</v>
      </c>
      <c r="G219" s="210"/>
      <c r="H219" s="213">
        <v>231.04</v>
      </c>
      <c r="I219" s="214"/>
      <c r="J219" s="210"/>
      <c r="K219" s="210"/>
      <c r="L219" s="215"/>
      <c r="M219" s="216"/>
      <c r="N219" s="217"/>
      <c r="O219" s="217"/>
      <c r="P219" s="217"/>
      <c r="Q219" s="217"/>
      <c r="R219" s="217"/>
      <c r="S219" s="217"/>
      <c r="T219" s="218"/>
      <c r="AT219" s="219" t="s">
        <v>333</v>
      </c>
      <c r="AU219" s="219" t="s">
        <v>86</v>
      </c>
      <c r="AV219" s="14" t="s">
        <v>86</v>
      </c>
      <c r="AW219" s="14" t="s">
        <v>37</v>
      </c>
      <c r="AX219" s="14" t="s">
        <v>84</v>
      </c>
      <c r="AY219" s="219" t="s">
        <v>136</v>
      </c>
    </row>
    <row r="220" spans="1:65" s="2" customFormat="1" ht="16.5" customHeight="1">
      <c r="A220" s="36"/>
      <c r="B220" s="37"/>
      <c r="C220" s="242" t="s">
        <v>476</v>
      </c>
      <c r="D220" s="242" t="s">
        <v>221</v>
      </c>
      <c r="E220" s="243" t="s">
        <v>477</v>
      </c>
      <c r="F220" s="244" t="s">
        <v>478</v>
      </c>
      <c r="G220" s="245" t="s">
        <v>288</v>
      </c>
      <c r="H220" s="246">
        <v>231.04</v>
      </c>
      <c r="I220" s="247"/>
      <c r="J220" s="248">
        <f>ROUND(I220*H220,2)</f>
        <v>0</v>
      </c>
      <c r="K220" s="244" t="s">
        <v>19</v>
      </c>
      <c r="L220" s="249"/>
      <c r="M220" s="250" t="s">
        <v>19</v>
      </c>
      <c r="N220" s="251" t="s">
        <v>47</v>
      </c>
      <c r="O220" s="66"/>
      <c r="P220" s="184">
        <f>O220*H220</f>
        <v>0</v>
      </c>
      <c r="Q220" s="184">
        <v>1E-3</v>
      </c>
      <c r="R220" s="184">
        <f>Q220*H220</f>
        <v>0.23104</v>
      </c>
      <c r="S220" s="184">
        <v>0</v>
      </c>
      <c r="T220" s="185">
        <f>S220*H220</f>
        <v>0</v>
      </c>
      <c r="U220" s="36"/>
      <c r="V220" s="36"/>
      <c r="W220" s="36"/>
      <c r="X220" s="36"/>
      <c r="Y220" s="36"/>
      <c r="Z220" s="36"/>
      <c r="AA220" s="36"/>
      <c r="AB220" s="36"/>
      <c r="AC220" s="36"/>
      <c r="AD220" s="36"/>
      <c r="AE220" s="36"/>
      <c r="AR220" s="186" t="s">
        <v>455</v>
      </c>
      <c r="AT220" s="186" t="s">
        <v>221</v>
      </c>
      <c r="AU220" s="186" t="s">
        <v>86</v>
      </c>
      <c r="AY220" s="19" t="s">
        <v>136</v>
      </c>
      <c r="BE220" s="187">
        <f>IF(N220="základní",J220,0)</f>
        <v>0</v>
      </c>
      <c r="BF220" s="187">
        <f>IF(N220="snížená",J220,0)</f>
        <v>0</v>
      </c>
      <c r="BG220" s="187">
        <f>IF(N220="zákl. přenesená",J220,0)</f>
        <v>0</v>
      </c>
      <c r="BH220" s="187">
        <f>IF(N220="sníž. přenesená",J220,0)</f>
        <v>0</v>
      </c>
      <c r="BI220" s="187">
        <f>IF(N220="nulová",J220,0)</f>
        <v>0</v>
      </c>
      <c r="BJ220" s="19" t="s">
        <v>84</v>
      </c>
      <c r="BK220" s="187">
        <f>ROUND(I220*H220,2)</f>
        <v>0</v>
      </c>
      <c r="BL220" s="19" t="s">
        <v>275</v>
      </c>
      <c r="BM220" s="186" t="s">
        <v>479</v>
      </c>
    </row>
    <row r="221" spans="1:65" s="2" customFormat="1">
      <c r="A221" s="36"/>
      <c r="B221" s="37"/>
      <c r="C221" s="38"/>
      <c r="D221" s="188" t="s">
        <v>144</v>
      </c>
      <c r="E221" s="38"/>
      <c r="F221" s="189" t="s">
        <v>478</v>
      </c>
      <c r="G221" s="38"/>
      <c r="H221" s="38"/>
      <c r="I221" s="190"/>
      <c r="J221" s="38"/>
      <c r="K221" s="38"/>
      <c r="L221" s="41"/>
      <c r="M221" s="191"/>
      <c r="N221" s="192"/>
      <c r="O221" s="66"/>
      <c r="P221" s="66"/>
      <c r="Q221" s="66"/>
      <c r="R221" s="66"/>
      <c r="S221" s="66"/>
      <c r="T221" s="67"/>
      <c r="U221" s="36"/>
      <c r="V221" s="36"/>
      <c r="W221" s="36"/>
      <c r="X221" s="36"/>
      <c r="Y221" s="36"/>
      <c r="Z221" s="36"/>
      <c r="AA221" s="36"/>
      <c r="AB221" s="36"/>
      <c r="AC221" s="36"/>
      <c r="AD221" s="36"/>
      <c r="AE221" s="36"/>
      <c r="AT221" s="19" t="s">
        <v>144</v>
      </c>
      <c r="AU221" s="19" t="s">
        <v>86</v>
      </c>
    </row>
    <row r="222" spans="1:65" s="13" customFormat="1">
      <c r="B222" s="199"/>
      <c r="C222" s="200"/>
      <c r="D222" s="188" t="s">
        <v>333</v>
      </c>
      <c r="E222" s="201" t="s">
        <v>19</v>
      </c>
      <c r="F222" s="202" t="s">
        <v>409</v>
      </c>
      <c r="G222" s="200"/>
      <c r="H222" s="201" t="s">
        <v>19</v>
      </c>
      <c r="I222" s="203"/>
      <c r="J222" s="200"/>
      <c r="K222" s="200"/>
      <c r="L222" s="204"/>
      <c r="M222" s="205"/>
      <c r="N222" s="206"/>
      <c r="O222" s="206"/>
      <c r="P222" s="206"/>
      <c r="Q222" s="206"/>
      <c r="R222" s="206"/>
      <c r="S222" s="206"/>
      <c r="T222" s="207"/>
      <c r="AT222" s="208" t="s">
        <v>333</v>
      </c>
      <c r="AU222" s="208" t="s">
        <v>86</v>
      </c>
      <c r="AV222" s="13" t="s">
        <v>84</v>
      </c>
      <c r="AW222" s="13" t="s">
        <v>37</v>
      </c>
      <c r="AX222" s="13" t="s">
        <v>76</v>
      </c>
      <c r="AY222" s="208" t="s">
        <v>136</v>
      </c>
    </row>
    <row r="223" spans="1:65" s="14" customFormat="1">
      <c r="B223" s="209"/>
      <c r="C223" s="210"/>
      <c r="D223" s="188" t="s">
        <v>333</v>
      </c>
      <c r="E223" s="211" t="s">
        <v>19</v>
      </c>
      <c r="F223" s="212" t="s">
        <v>480</v>
      </c>
      <c r="G223" s="210"/>
      <c r="H223" s="213">
        <v>231.04</v>
      </c>
      <c r="I223" s="214"/>
      <c r="J223" s="210"/>
      <c r="K223" s="210"/>
      <c r="L223" s="215"/>
      <c r="M223" s="216"/>
      <c r="N223" s="217"/>
      <c r="O223" s="217"/>
      <c r="P223" s="217"/>
      <c r="Q223" s="217"/>
      <c r="R223" s="217"/>
      <c r="S223" s="217"/>
      <c r="T223" s="218"/>
      <c r="AT223" s="219" t="s">
        <v>333</v>
      </c>
      <c r="AU223" s="219" t="s">
        <v>86</v>
      </c>
      <c r="AV223" s="14" t="s">
        <v>86</v>
      </c>
      <c r="AW223" s="14" t="s">
        <v>37</v>
      </c>
      <c r="AX223" s="14" t="s">
        <v>76</v>
      </c>
      <c r="AY223" s="219" t="s">
        <v>136</v>
      </c>
    </row>
    <row r="224" spans="1:65" s="16" customFormat="1">
      <c r="B224" s="231"/>
      <c r="C224" s="232"/>
      <c r="D224" s="188" t="s">
        <v>333</v>
      </c>
      <c r="E224" s="233" t="s">
        <v>286</v>
      </c>
      <c r="F224" s="234" t="s">
        <v>341</v>
      </c>
      <c r="G224" s="232"/>
      <c r="H224" s="235">
        <v>231.04</v>
      </c>
      <c r="I224" s="236"/>
      <c r="J224" s="232"/>
      <c r="K224" s="232"/>
      <c r="L224" s="237"/>
      <c r="M224" s="238"/>
      <c r="N224" s="239"/>
      <c r="O224" s="239"/>
      <c r="P224" s="239"/>
      <c r="Q224" s="239"/>
      <c r="R224" s="239"/>
      <c r="S224" s="239"/>
      <c r="T224" s="240"/>
      <c r="AT224" s="241" t="s">
        <v>333</v>
      </c>
      <c r="AU224" s="241" t="s">
        <v>86</v>
      </c>
      <c r="AV224" s="16" t="s">
        <v>161</v>
      </c>
      <c r="AW224" s="16" t="s">
        <v>37</v>
      </c>
      <c r="AX224" s="16" t="s">
        <v>84</v>
      </c>
      <c r="AY224" s="241" t="s">
        <v>136</v>
      </c>
    </row>
    <row r="225" spans="1:65" s="2" customFormat="1" ht="16.5" customHeight="1">
      <c r="A225" s="36"/>
      <c r="B225" s="37"/>
      <c r="C225" s="175" t="s">
        <v>481</v>
      </c>
      <c r="D225" s="175" t="s">
        <v>139</v>
      </c>
      <c r="E225" s="176" t="s">
        <v>482</v>
      </c>
      <c r="F225" s="177" t="s">
        <v>483</v>
      </c>
      <c r="G225" s="178" t="s">
        <v>288</v>
      </c>
      <c r="H225" s="179">
        <v>24</v>
      </c>
      <c r="I225" s="180"/>
      <c r="J225" s="181">
        <f>ROUND(I225*H225,2)</f>
        <v>0</v>
      </c>
      <c r="K225" s="177" t="s">
        <v>344</v>
      </c>
      <c r="L225" s="41"/>
      <c r="M225" s="182" t="s">
        <v>19</v>
      </c>
      <c r="N225" s="183" t="s">
        <v>47</v>
      </c>
      <c r="O225" s="66"/>
      <c r="P225" s="184">
        <f>O225*H225</f>
        <v>0</v>
      </c>
      <c r="Q225" s="184">
        <v>5.0000000000000002E-5</v>
      </c>
      <c r="R225" s="184">
        <f>Q225*H225</f>
        <v>1.2000000000000001E-3</v>
      </c>
      <c r="S225" s="184">
        <v>0</v>
      </c>
      <c r="T225" s="185">
        <f>S225*H225</f>
        <v>0</v>
      </c>
      <c r="U225" s="36"/>
      <c r="V225" s="36"/>
      <c r="W225" s="36"/>
      <c r="X225" s="36"/>
      <c r="Y225" s="36"/>
      <c r="Z225" s="36"/>
      <c r="AA225" s="36"/>
      <c r="AB225" s="36"/>
      <c r="AC225" s="36"/>
      <c r="AD225" s="36"/>
      <c r="AE225" s="36"/>
      <c r="AR225" s="186" t="s">
        <v>275</v>
      </c>
      <c r="AT225" s="186" t="s">
        <v>139</v>
      </c>
      <c r="AU225" s="186" t="s">
        <v>86</v>
      </c>
      <c r="AY225" s="19" t="s">
        <v>136</v>
      </c>
      <c r="BE225" s="187">
        <f>IF(N225="základní",J225,0)</f>
        <v>0</v>
      </c>
      <c r="BF225" s="187">
        <f>IF(N225="snížená",J225,0)</f>
        <v>0</v>
      </c>
      <c r="BG225" s="187">
        <f>IF(N225="zákl. přenesená",J225,0)</f>
        <v>0</v>
      </c>
      <c r="BH225" s="187">
        <f>IF(N225="sníž. přenesená",J225,0)</f>
        <v>0</v>
      </c>
      <c r="BI225" s="187">
        <f>IF(N225="nulová",J225,0)</f>
        <v>0</v>
      </c>
      <c r="BJ225" s="19" t="s">
        <v>84</v>
      </c>
      <c r="BK225" s="187">
        <f>ROUND(I225*H225,2)</f>
        <v>0</v>
      </c>
      <c r="BL225" s="19" t="s">
        <v>275</v>
      </c>
      <c r="BM225" s="186" t="s">
        <v>484</v>
      </c>
    </row>
    <row r="226" spans="1:65" s="2" customFormat="1">
      <c r="A226" s="36"/>
      <c r="B226" s="37"/>
      <c r="C226" s="38"/>
      <c r="D226" s="188" t="s">
        <v>144</v>
      </c>
      <c r="E226" s="38"/>
      <c r="F226" s="189" t="s">
        <v>485</v>
      </c>
      <c r="G226" s="38"/>
      <c r="H226" s="38"/>
      <c r="I226" s="190"/>
      <c r="J226" s="38"/>
      <c r="K226" s="38"/>
      <c r="L226" s="41"/>
      <c r="M226" s="191"/>
      <c r="N226" s="192"/>
      <c r="O226" s="66"/>
      <c r="P226" s="66"/>
      <c r="Q226" s="66"/>
      <c r="R226" s="66"/>
      <c r="S226" s="66"/>
      <c r="T226" s="67"/>
      <c r="U226" s="36"/>
      <c r="V226" s="36"/>
      <c r="W226" s="36"/>
      <c r="X226" s="36"/>
      <c r="Y226" s="36"/>
      <c r="Z226" s="36"/>
      <c r="AA226" s="36"/>
      <c r="AB226" s="36"/>
      <c r="AC226" s="36"/>
      <c r="AD226" s="36"/>
      <c r="AE226" s="36"/>
      <c r="AT226" s="19" t="s">
        <v>144</v>
      </c>
      <c r="AU226" s="19" t="s">
        <v>86</v>
      </c>
    </row>
    <row r="227" spans="1:65" s="2" customFormat="1" ht="29.25">
      <c r="A227" s="36"/>
      <c r="B227" s="37"/>
      <c r="C227" s="38"/>
      <c r="D227" s="188" t="s">
        <v>331</v>
      </c>
      <c r="E227" s="38"/>
      <c r="F227" s="193" t="s">
        <v>475</v>
      </c>
      <c r="G227" s="38"/>
      <c r="H227" s="38"/>
      <c r="I227" s="190"/>
      <c r="J227" s="38"/>
      <c r="K227" s="38"/>
      <c r="L227" s="41"/>
      <c r="M227" s="191"/>
      <c r="N227" s="192"/>
      <c r="O227" s="66"/>
      <c r="P227" s="66"/>
      <c r="Q227" s="66"/>
      <c r="R227" s="66"/>
      <c r="S227" s="66"/>
      <c r="T227" s="67"/>
      <c r="U227" s="36"/>
      <c r="V227" s="36"/>
      <c r="W227" s="36"/>
      <c r="X227" s="36"/>
      <c r="Y227" s="36"/>
      <c r="Z227" s="36"/>
      <c r="AA227" s="36"/>
      <c r="AB227" s="36"/>
      <c r="AC227" s="36"/>
      <c r="AD227" s="36"/>
      <c r="AE227" s="36"/>
      <c r="AT227" s="19" t="s">
        <v>331</v>
      </c>
      <c r="AU227" s="19" t="s">
        <v>86</v>
      </c>
    </row>
    <row r="228" spans="1:65" s="14" customFormat="1">
      <c r="B228" s="209"/>
      <c r="C228" s="210"/>
      <c r="D228" s="188" t="s">
        <v>333</v>
      </c>
      <c r="E228" s="211" t="s">
        <v>19</v>
      </c>
      <c r="F228" s="212" t="s">
        <v>296</v>
      </c>
      <c r="G228" s="210"/>
      <c r="H228" s="213">
        <v>24</v>
      </c>
      <c r="I228" s="214"/>
      <c r="J228" s="210"/>
      <c r="K228" s="210"/>
      <c r="L228" s="215"/>
      <c r="M228" s="216"/>
      <c r="N228" s="217"/>
      <c r="O228" s="217"/>
      <c r="P228" s="217"/>
      <c r="Q228" s="217"/>
      <c r="R228" s="217"/>
      <c r="S228" s="217"/>
      <c r="T228" s="218"/>
      <c r="AT228" s="219" t="s">
        <v>333</v>
      </c>
      <c r="AU228" s="219" t="s">
        <v>86</v>
      </c>
      <c r="AV228" s="14" t="s">
        <v>86</v>
      </c>
      <c r="AW228" s="14" t="s">
        <v>37</v>
      </c>
      <c r="AX228" s="14" t="s">
        <v>84</v>
      </c>
      <c r="AY228" s="219" t="s">
        <v>136</v>
      </c>
    </row>
    <row r="229" spans="1:65" s="2" customFormat="1" ht="16.5" customHeight="1">
      <c r="A229" s="36"/>
      <c r="B229" s="37"/>
      <c r="C229" s="242" t="s">
        <v>298</v>
      </c>
      <c r="D229" s="242" t="s">
        <v>221</v>
      </c>
      <c r="E229" s="243" t="s">
        <v>486</v>
      </c>
      <c r="F229" s="244" t="s">
        <v>487</v>
      </c>
      <c r="G229" s="245" t="s">
        <v>288</v>
      </c>
      <c r="H229" s="246">
        <v>24</v>
      </c>
      <c r="I229" s="247"/>
      <c r="J229" s="248">
        <f>ROUND(I229*H229,2)</f>
        <v>0</v>
      </c>
      <c r="K229" s="244" t="s">
        <v>19</v>
      </c>
      <c r="L229" s="249"/>
      <c r="M229" s="250" t="s">
        <v>19</v>
      </c>
      <c r="N229" s="251" t="s">
        <v>47</v>
      </c>
      <c r="O229" s="66"/>
      <c r="P229" s="184">
        <f>O229*H229</f>
        <v>0</v>
      </c>
      <c r="Q229" s="184">
        <v>1E-3</v>
      </c>
      <c r="R229" s="184">
        <f>Q229*H229</f>
        <v>2.4E-2</v>
      </c>
      <c r="S229" s="184">
        <v>0</v>
      </c>
      <c r="T229" s="185">
        <f>S229*H229</f>
        <v>0</v>
      </c>
      <c r="U229" s="36"/>
      <c r="V229" s="36"/>
      <c r="W229" s="36"/>
      <c r="X229" s="36"/>
      <c r="Y229" s="36"/>
      <c r="Z229" s="36"/>
      <c r="AA229" s="36"/>
      <c r="AB229" s="36"/>
      <c r="AC229" s="36"/>
      <c r="AD229" s="36"/>
      <c r="AE229" s="36"/>
      <c r="AR229" s="186" t="s">
        <v>455</v>
      </c>
      <c r="AT229" s="186" t="s">
        <v>221</v>
      </c>
      <c r="AU229" s="186" t="s">
        <v>86</v>
      </c>
      <c r="AY229" s="19" t="s">
        <v>136</v>
      </c>
      <c r="BE229" s="187">
        <f>IF(N229="základní",J229,0)</f>
        <v>0</v>
      </c>
      <c r="BF229" s="187">
        <f>IF(N229="snížená",J229,0)</f>
        <v>0</v>
      </c>
      <c r="BG229" s="187">
        <f>IF(N229="zákl. přenesená",J229,0)</f>
        <v>0</v>
      </c>
      <c r="BH229" s="187">
        <f>IF(N229="sníž. přenesená",J229,0)</f>
        <v>0</v>
      </c>
      <c r="BI229" s="187">
        <f>IF(N229="nulová",J229,0)</f>
        <v>0</v>
      </c>
      <c r="BJ229" s="19" t="s">
        <v>84</v>
      </c>
      <c r="BK229" s="187">
        <f>ROUND(I229*H229,2)</f>
        <v>0</v>
      </c>
      <c r="BL229" s="19" t="s">
        <v>275</v>
      </c>
      <c r="BM229" s="186" t="s">
        <v>488</v>
      </c>
    </row>
    <row r="230" spans="1:65" s="2" customFormat="1" ht="29.25">
      <c r="A230" s="36"/>
      <c r="B230" s="37"/>
      <c r="C230" s="38"/>
      <c r="D230" s="188" t="s">
        <v>145</v>
      </c>
      <c r="E230" s="38"/>
      <c r="F230" s="193" t="s">
        <v>489</v>
      </c>
      <c r="G230" s="38"/>
      <c r="H230" s="38"/>
      <c r="I230" s="190"/>
      <c r="J230" s="38"/>
      <c r="K230" s="38"/>
      <c r="L230" s="41"/>
      <c r="M230" s="191"/>
      <c r="N230" s="192"/>
      <c r="O230" s="66"/>
      <c r="P230" s="66"/>
      <c r="Q230" s="66"/>
      <c r="R230" s="66"/>
      <c r="S230" s="66"/>
      <c r="T230" s="67"/>
      <c r="U230" s="36"/>
      <c r="V230" s="36"/>
      <c r="W230" s="36"/>
      <c r="X230" s="36"/>
      <c r="Y230" s="36"/>
      <c r="Z230" s="36"/>
      <c r="AA230" s="36"/>
      <c r="AB230" s="36"/>
      <c r="AC230" s="36"/>
      <c r="AD230" s="36"/>
      <c r="AE230" s="36"/>
      <c r="AT230" s="19" t="s">
        <v>145</v>
      </c>
      <c r="AU230" s="19" t="s">
        <v>86</v>
      </c>
    </row>
    <row r="231" spans="1:65" s="13" customFormat="1">
      <c r="B231" s="199"/>
      <c r="C231" s="200"/>
      <c r="D231" s="188" t="s">
        <v>333</v>
      </c>
      <c r="E231" s="201" t="s">
        <v>19</v>
      </c>
      <c r="F231" s="202" t="s">
        <v>490</v>
      </c>
      <c r="G231" s="200"/>
      <c r="H231" s="201" t="s">
        <v>19</v>
      </c>
      <c r="I231" s="203"/>
      <c r="J231" s="200"/>
      <c r="K231" s="200"/>
      <c r="L231" s="204"/>
      <c r="M231" s="205"/>
      <c r="N231" s="206"/>
      <c r="O231" s="206"/>
      <c r="P231" s="206"/>
      <c r="Q231" s="206"/>
      <c r="R231" s="206"/>
      <c r="S231" s="206"/>
      <c r="T231" s="207"/>
      <c r="AT231" s="208" t="s">
        <v>333</v>
      </c>
      <c r="AU231" s="208" t="s">
        <v>86</v>
      </c>
      <c r="AV231" s="13" t="s">
        <v>84</v>
      </c>
      <c r="AW231" s="13" t="s">
        <v>37</v>
      </c>
      <c r="AX231" s="13" t="s">
        <v>76</v>
      </c>
      <c r="AY231" s="208" t="s">
        <v>136</v>
      </c>
    </row>
    <row r="232" spans="1:65" s="14" customFormat="1">
      <c r="B232" s="209"/>
      <c r="C232" s="210"/>
      <c r="D232" s="188" t="s">
        <v>333</v>
      </c>
      <c r="E232" s="211" t="s">
        <v>296</v>
      </c>
      <c r="F232" s="212" t="s">
        <v>491</v>
      </c>
      <c r="G232" s="210"/>
      <c r="H232" s="213">
        <v>24</v>
      </c>
      <c r="I232" s="214"/>
      <c r="J232" s="210"/>
      <c r="K232" s="210"/>
      <c r="L232" s="215"/>
      <c r="M232" s="216"/>
      <c r="N232" s="217"/>
      <c r="O232" s="217"/>
      <c r="P232" s="217"/>
      <c r="Q232" s="217"/>
      <c r="R232" s="217"/>
      <c r="S232" s="217"/>
      <c r="T232" s="218"/>
      <c r="AT232" s="219" t="s">
        <v>333</v>
      </c>
      <c r="AU232" s="219" t="s">
        <v>86</v>
      </c>
      <c r="AV232" s="14" t="s">
        <v>86</v>
      </c>
      <c r="AW232" s="14" t="s">
        <v>37</v>
      </c>
      <c r="AX232" s="14" t="s">
        <v>84</v>
      </c>
      <c r="AY232" s="219" t="s">
        <v>136</v>
      </c>
    </row>
    <row r="233" spans="1:65" s="2" customFormat="1" ht="16.5" customHeight="1">
      <c r="A233" s="36"/>
      <c r="B233" s="37"/>
      <c r="C233" s="175" t="s">
        <v>492</v>
      </c>
      <c r="D233" s="175" t="s">
        <v>139</v>
      </c>
      <c r="E233" s="176" t="s">
        <v>493</v>
      </c>
      <c r="F233" s="177" t="s">
        <v>494</v>
      </c>
      <c r="G233" s="178" t="s">
        <v>310</v>
      </c>
      <c r="H233" s="179">
        <v>0.45300000000000001</v>
      </c>
      <c r="I233" s="180"/>
      <c r="J233" s="181">
        <f>ROUND(I233*H233,2)</f>
        <v>0</v>
      </c>
      <c r="K233" s="177" t="s">
        <v>344</v>
      </c>
      <c r="L233" s="41"/>
      <c r="M233" s="182" t="s">
        <v>19</v>
      </c>
      <c r="N233" s="183" t="s">
        <v>47</v>
      </c>
      <c r="O233" s="66"/>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275</v>
      </c>
      <c r="AT233" s="186" t="s">
        <v>139</v>
      </c>
      <c r="AU233" s="186" t="s">
        <v>86</v>
      </c>
      <c r="AY233" s="19" t="s">
        <v>136</v>
      </c>
      <c r="BE233" s="187">
        <f>IF(N233="základní",J233,0)</f>
        <v>0</v>
      </c>
      <c r="BF233" s="187">
        <f>IF(N233="snížená",J233,0)</f>
        <v>0</v>
      </c>
      <c r="BG233" s="187">
        <f>IF(N233="zákl. přenesená",J233,0)</f>
        <v>0</v>
      </c>
      <c r="BH233" s="187">
        <f>IF(N233="sníž. přenesená",J233,0)</f>
        <v>0</v>
      </c>
      <c r="BI233" s="187">
        <f>IF(N233="nulová",J233,0)</f>
        <v>0</v>
      </c>
      <c r="BJ233" s="19" t="s">
        <v>84</v>
      </c>
      <c r="BK233" s="187">
        <f>ROUND(I233*H233,2)</f>
        <v>0</v>
      </c>
      <c r="BL233" s="19" t="s">
        <v>275</v>
      </c>
      <c r="BM233" s="186" t="s">
        <v>495</v>
      </c>
    </row>
    <row r="234" spans="1:65" s="2" customFormat="1" ht="19.5">
      <c r="A234" s="36"/>
      <c r="B234" s="37"/>
      <c r="C234" s="38"/>
      <c r="D234" s="188" t="s">
        <v>144</v>
      </c>
      <c r="E234" s="38"/>
      <c r="F234" s="189" t="s">
        <v>496</v>
      </c>
      <c r="G234" s="38"/>
      <c r="H234" s="38"/>
      <c r="I234" s="190"/>
      <c r="J234" s="38"/>
      <c r="K234" s="38"/>
      <c r="L234" s="41"/>
      <c r="M234" s="191"/>
      <c r="N234" s="192"/>
      <c r="O234" s="66"/>
      <c r="P234" s="66"/>
      <c r="Q234" s="66"/>
      <c r="R234" s="66"/>
      <c r="S234" s="66"/>
      <c r="T234" s="67"/>
      <c r="U234" s="36"/>
      <c r="V234" s="36"/>
      <c r="W234" s="36"/>
      <c r="X234" s="36"/>
      <c r="Y234" s="36"/>
      <c r="Z234" s="36"/>
      <c r="AA234" s="36"/>
      <c r="AB234" s="36"/>
      <c r="AC234" s="36"/>
      <c r="AD234" s="36"/>
      <c r="AE234" s="36"/>
      <c r="AT234" s="19" t="s">
        <v>144</v>
      </c>
      <c r="AU234" s="19" t="s">
        <v>86</v>
      </c>
    </row>
    <row r="235" spans="1:65" s="2" customFormat="1" ht="78">
      <c r="A235" s="36"/>
      <c r="B235" s="37"/>
      <c r="C235" s="38"/>
      <c r="D235" s="188" t="s">
        <v>331</v>
      </c>
      <c r="E235" s="38"/>
      <c r="F235" s="193" t="s">
        <v>497</v>
      </c>
      <c r="G235" s="38"/>
      <c r="H235" s="38"/>
      <c r="I235" s="190"/>
      <c r="J235" s="38"/>
      <c r="K235" s="38"/>
      <c r="L235" s="41"/>
      <c r="M235" s="191"/>
      <c r="N235" s="192"/>
      <c r="O235" s="66"/>
      <c r="P235" s="66"/>
      <c r="Q235" s="66"/>
      <c r="R235" s="66"/>
      <c r="S235" s="66"/>
      <c r="T235" s="67"/>
      <c r="U235" s="36"/>
      <c r="V235" s="36"/>
      <c r="W235" s="36"/>
      <c r="X235" s="36"/>
      <c r="Y235" s="36"/>
      <c r="Z235" s="36"/>
      <c r="AA235" s="36"/>
      <c r="AB235" s="36"/>
      <c r="AC235" s="36"/>
      <c r="AD235" s="36"/>
      <c r="AE235" s="36"/>
      <c r="AT235" s="19" t="s">
        <v>331</v>
      </c>
      <c r="AU235" s="19" t="s">
        <v>86</v>
      </c>
    </row>
    <row r="236" spans="1:65" s="12" customFormat="1" ht="22.9" customHeight="1">
      <c r="B236" s="159"/>
      <c r="C236" s="160"/>
      <c r="D236" s="161" t="s">
        <v>75</v>
      </c>
      <c r="E236" s="173" t="s">
        <v>498</v>
      </c>
      <c r="F236" s="173" t="s">
        <v>499</v>
      </c>
      <c r="G236" s="160"/>
      <c r="H236" s="160"/>
      <c r="I236" s="163"/>
      <c r="J236" s="174">
        <f>BK236</f>
        <v>0</v>
      </c>
      <c r="K236" s="160"/>
      <c r="L236" s="165"/>
      <c r="M236" s="166"/>
      <c r="N236" s="167"/>
      <c r="O236" s="167"/>
      <c r="P236" s="168">
        <f>SUM(P237:P243)</f>
        <v>0</v>
      </c>
      <c r="Q236" s="167"/>
      <c r="R236" s="168">
        <f>SUM(R237:R243)</f>
        <v>2.4000000000000002E-3</v>
      </c>
      <c r="S236" s="167"/>
      <c r="T236" s="169">
        <f>SUM(T237:T243)</f>
        <v>0</v>
      </c>
      <c r="AR236" s="170" t="s">
        <v>86</v>
      </c>
      <c r="AT236" s="171" t="s">
        <v>75</v>
      </c>
      <c r="AU236" s="171" t="s">
        <v>84</v>
      </c>
      <c r="AY236" s="170" t="s">
        <v>136</v>
      </c>
      <c r="BK236" s="172">
        <f>SUM(BK237:BK243)</f>
        <v>0</v>
      </c>
    </row>
    <row r="237" spans="1:65" s="2" customFormat="1" ht="16.5" customHeight="1">
      <c r="A237" s="36"/>
      <c r="B237" s="37"/>
      <c r="C237" s="175" t="s">
        <v>500</v>
      </c>
      <c r="D237" s="175" t="s">
        <v>139</v>
      </c>
      <c r="E237" s="176" t="s">
        <v>501</v>
      </c>
      <c r="F237" s="177" t="s">
        <v>502</v>
      </c>
      <c r="G237" s="178" t="s">
        <v>185</v>
      </c>
      <c r="H237" s="179">
        <v>12</v>
      </c>
      <c r="I237" s="180"/>
      <c r="J237" s="181">
        <f>ROUND(I237*H237,2)</f>
        <v>0</v>
      </c>
      <c r="K237" s="177" t="s">
        <v>344</v>
      </c>
      <c r="L237" s="41"/>
      <c r="M237" s="182" t="s">
        <v>19</v>
      </c>
      <c r="N237" s="183" t="s">
        <v>47</v>
      </c>
      <c r="O237" s="66"/>
      <c r="P237" s="184">
        <f>O237*H237</f>
        <v>0</v>
      </c>
      <c r="Q237" s="184">
        <v>2.0000000000000001E-4</v>
      </c>
      <c r="R237" s="184">
        <f>Q237*H237</f>
        <v>2.4000000000000002E-3</v>
      </c>
      <c r="S237" s="184">
        <v>0</v>
      </c>
      <c r="T237" s="185">
        <f>S237*H237</f>
        <v>0</v>
      </c>
      <c r="U237" s="36"/>
      <c r="V237" s="36"/>
      <c r="W237" s="36"/>
      <c r="X237" s="36"/>
      <c r="Y237" s="36"/>
      <c r="Z237" s="36"/>
      <c r="AA237" s="36"/>
      <c r="AB237" s="36"/>
      <c r="AC237" s="36"/>
      <c r="AD237" s="36"/>
      <c r="AE237" s="36"/>
      <c r="AR237" s="186" t="s">
        <v>275</v>
      </c>
      <c r="AT237" s="186" t="s">
        <v>139</v>
      </c>
      <c r="AU237" s="186" t="s">
        <v>86</v>
      </c>
      <c r="AY237" s="19" t="s">
        <v>136</v>
      </c>
      <c r="BE237" s="187">
        <f>IF(N237="základní",J237,0)</f>
        <v>0</v>
      </c>
      <c r="BF237" s="187">
        <f>IF(N237="snížená",J237,0)</f>
        <v>0</v>
      </c>
      <c r="BG237" s="187">
        <f>IF(N237="zákl. přenesená",J237,0)</f>
        <v>0</v>
      </c>
      <c r="BH237" s="187">
        <f>IF(N237="sníž. přenesená",J237,0)</f>
        <v>0</v>
      </c>
      <c r="BI237" s="187">
        <f>IF(N237="nulová",J237,0)</f>
        <v>0</v>
      </c>
      <c r="BJ237" s="19" t="s">
        <v>84</v>
      </c>
      <c r="BK237" s="187">
        <f>ROUND(I237*H237,2)</f>
        <v>0</v>
      </c>
      <c r="BL237" s="19" t="s">
        <v>275</v>
      </c>
      <c r="BM237" s="186" t="s">
        <v>503</v>
      </c>
    </row>
    <row r="238" spans="1:65" s="2" customFormat="1">
      <c r="A238" s="36"/>
      <c r="B238" s="37"/>
      <c r="C238" s="38"/>
      <c r="D238" s="188" t="s">
        <v>144</v>
      </c>
      <c r="E238" s="38"/>
      <c r="F238" s="189" t="s">
        <v>504</v>
      </c>
      <c r="G238" s="38"/>
      <c r="H238" s="38"/>
      <c r="I238" s="190"/>
      <c r="J238" s="38"/>
      <c r="K238" s="38"/>
      <c r="L238" s="41"/>
      <c r="M238" s="191"/>
      <c r="N238" s="192"/>
      <c r="O238" s="66"/>
      <c r="P238" s="66"/>
      <c r="Q238" s="66"/>
      <c r="R238" s="66"/>
      <c r="S238" s="66"/>
      <c r="T238" s="67"/>
      <c r="U238" s="36"/>
      <c r="V238" s="36"/>
      <c r="W238" s="36"/>
      <c r="X238" s="36"/>
      <c r="Y238" s="36"/>
      <c r="Z238" s="36"/>
      <c r="AA238" s="36"/>
      <c r="AB238" s="36"/>
      <c r="AC238" s="36"/>
      <c r="AD238" s="36"/>
      <c r="AE238" s="36"/>
      <c r="AT238" s="19" t="s">
        <v>144</v>
      </c>
      <c r="AU238" s="19" t="s">
        <v>86</v>
      </c>
    </row>
    <row r="239" spans="1:65" s="2" customFormat="1" ht="39">
      <c r="A239" s="36"/>
      <c r="B239" s="37"/>
      <c r="C239" s="38"/>
      <c r="D239" s="188" t="s">
        <v>331</v>
      </c>
      <c r="E239" s="38"/>
      <c r="F239" s="193" t="s">
        <v>505</v>
      </c>
      <c r="G239" s="38"/>
      <c r="H239" s="38"/>
      <c r="I239" s="190"/>
      <c r="J239" s="38"/>
      <c r="K239" s="38"/>
      <c r="L239" s="41"/>
      <c r="M239" s="191"/>
      <c r="N239" s="192"/>
      <c r="O239" s="66"/>
      <c r="P239" s="66"/>
      <c r="Q239" s="66"/>
      <c r="R239" s="66"/>
      <c r="S239" s="66"/>
      <c r="T239" s="67"/>
      <c r="U239" s="36"/>
      <c r="V239" s="36"/>
      <c r="W239" s="36"/>
      <c r="X239" s="36"/>
      <c r="Y239" s="36"/>
      <c r="Z239" s="36"/>
      <c r="AA239" s="36"/>
      <c r="AB239" s="36"/>
      <c r="AC239" s="36"/>
      <c r="AD239" s="36"/>
      <c r="AE239" s="36"/>
      <c r="AT239" s="19" t="s">
        <v>331</v>
      </c>
      <c r="AU239" s="19" t="s">
        <v>86</v>
      </c>
    </row>
    <row r="240" spans="1:65" s="14" customFormat="1">
      <c r="B240" s="209"/>
      <c r="C240" s="210"/>
      <c r="D240" s="188" t="s">
        <v>333</v>
      </c>
      <c r="E240" s="211" t="s">
        <v>19</v>
      </c>
      <c r="F240" s="212" t="s">
        <v>299</v>
      </c>
      <c r="G240" s="210"/>
      <c r="H240" s="213">
        <v>12</v>
      </c>
      <c r="I240" s="214"/>
      <c r="J240" s="210"/>
      <c r="K240" s="210"/>
      <c r="L240" s="215"/>
      <c r="M240" s="216"/>
      <c r="N240" s="217"/>
      <c r="O240" s="217"/>
      <c r="P240" s="217"/>
      <c r="Q240" s="217"/>
      <c r="R240" s="217"/>
      <c r="S240" s="217"/>
      <c r="T240" s="218"/>
      <c r="AT240" s="219" t="s">
        <v>333</v>
      </c>
      <c r="AU240" s="219" t="s">
        <v>86</v>
      </c>
      <c r="AV240" s="14" t="s">
        <v>86</v>
      </c>
      <c r="AW240" s="14" t="s">
        <v>37</v>
      </c>
      <c r="AX240" s="14" t="s">
        <v>84</v>
      </c>
      <c r="AY240" s="219" t="s">
        <v>136</v>
      </c>
    </row>
    <row r="241" spans="1:65" s="2" customFormat="1" ht="16.5" customHeight="1">
      <c r="A241" s="36"/>
      <c r="B241" s="37"/>
      <c r="C241" s="175" t="s">
        <v>506</v>
      </c>
      <c r="D241" s="175" t="s">
        <v>139</v>
      </c>
      <c r="E241" s="176" t="s">
        <v>507</v>
      </c>
      <c r="F241" s="177" t="s">
        <v>508</v>
      </c>
      <c r="G241" s="178" t="s">
        <v>310</v>
      </c>
      <c r="H241" s="179">
        <v>2E-3</v>
      </c>
      <c r="I241" s="180"/>
      <c r="J241" s="181">
        <f>ROUND(I241*H241,2)</f>
        <v>0</v>
      </c>
      <c r="K241" s="177" t="s">
        <v>344</v>
      </c>
      <c r="L241" s="41"/>
      <c r="M241" s="182" t="s">
        <v>19</v>
      </c>
      <c r="N241" s="183" t="s">
        <v>47</v>
      </c>
      <c r="O241" s="66"/>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275</v>
      </c>
      <c r="AT241" s="186" t="s">
        <v>139</v>
      </c>
      <c r="AU241" s="186" t="s">
        <v>86</v>
      </c>
      <c r="AY241" s="19" t="s">
        <v>136</v>
      </c>
      <c r="BE241" s="187">
        <f>IF(N241="základní",J241,0)</f>
        <v>0</v>
      </c>
      <c r="BF241" s="187">
        <f>IF(N241="snížená",J241,0)</f>
        <v>0</v>
      </c>
      <c r="BG241" s="187">
        <f>IF(N241="zákl. přenesená",J241,0)</f>
        <v>0</v>
      </c>
      <c r="BH241" s="187">
        <f>IF(N241="sníž. přenesená",J241,0)</f>
        <v>0</v>
      </c>
      <c r="BI241" s="187">
        <f>IF(N241="nulová",J241,0)</f>
        <v>0</v>
      </c>
      <c r="BJ241" s="19" t="s">
        <v>84</v>
      </c>
      <c r="BK241" s="187">
        <f>ROUND(I241*H241,2)</f>
        <v>0</v>
      </c>
      <c r="BL241" s="19" t="s">
        <v>275</v>
      </c>
      <c r="BM241" s="186" t="s">
        <v>509</v>
      </c>
    </row>
    <row r="242" spans="1:65" s="2" customFormat="1" ht="19.5">
      <c r="A242" s="36"/>
      <c r="B242" s="37"/>
      <c r="C242" s="38"/>
      <c r="D242" s="188" t="s">
        <v>144</v>
      </c>
      <c r="E242" s="38"/>
      <c r="F242" s="189" t="s">
        <v>510</v>
      </c>
      <c r="G242" s="38"/>
      <c r="H242" s="38"/>
      <c r="I242" s="190"/>
      <c r="J242" s="38"/>
      <c r="K242" s="38"/>
      <c r="L242" s="41"/>
      <c r="M242" s="191"/>
      <c r="N242" s="192"/>
      <c r="O242" s="66"/>
      <c r="P242" s="66"/>
      <c r="Q242" s="66"/>
      <c r="R242" s="66"/>
      <c r="S242" s="66"/>
      <c r="T242" s="67"/>
      <c r="U242" s="36"/>
      <c r="V242" s="36"/>
      <c r="W242" s="36"/>
      <c r="X242" s="36"/>
      <c r="Y242" s="36"/>
      <c r="Z242" s="36"/>
      <c r="AA242" s="36"/>
      <c r="AB242" s="36"/>
      <c r="AC242" s="36"/>
      <c r="AD242" s="36"/>
      <c r="AE242" s="36"/>
      <c r="AT242" s="19" t="s">
        <v>144</v>
      </c>
      <c r="AU242" s="19" t="s">
        <v>86</v>
      </c>
    </row>
    <row r="243" spans="1:65" s="2" customFormat="1" ht="78">
      <c r="A243" s="36"/>
      <c r="B243" s="37"/>
      <c r="C243" s="38"/>
      <c r="D243" s="188" t="s">
        <v>331</v>
      </c>
      <c r="E243" s="38"/>
      <c r="F243" s="193" t="s">
        <v>511</v>
      </c>
      <c r="G243" s="38"/>
      <c r="H243" s="38"/>
      <c r="I243" s="190"/>
      <c r="J243" s="38"/>
      <c r="K243" s="38"/>
      <c r="L243" s="41"/>
      <c r="M243" s="191"/>
      <c r="N243" s="192"/>
      <c r="O243" s="66"/>
      <c r="P243" s="66"/>
      <c r="Q243" s="66"/>
      <c r="R243" s="66"/>
      <c r="S243" s="66"/>
      <c r="T243" s="67"/>
      <c r="U243" s="36"/>
      <c r="V243" s="36"/>
      <c r="W243" s="36"/>
      <c r="X243" s="36"/>
      <c r="Y243" s="36"/>
      <c r="Z243" s="36"/>
      <c r="AA243" s="36"/>
      <c r="AB243" s="36"/>
      <c r="AC243" s="36"/>
      <c r="AD243" s="36"/>
      <c r="AE243" s="36"/>
      <c r="AT243" s="19" t="s">
        <v>331</v>
      </c>
      <c r="AU243" s="19" t="s">
        <v>86</v>
      </c>
    </row>
    <row r="244" spans="1:65" s="12" customFormat="1" ht="22.9" customHeight="1">
      <c r="B244" s="159"/>
      <c r="C244" s="160"/>
      <c r="D244" s="161" t="s">
        <v>75</v>
      </c>
      <c r="E244" s="173" t="s">
        <v>512</v>
      </c>
      <c r="F244" s="173" t="s">
        <v>513</v>
      </c>
      <c r="G244" s="160"/>
      <c r="H244" s="160"/>
      <c r="I244" s="163"/>
      <c r="J244" s="174">
        <f>BK244</f>
        <v>0</v>
      </c>
      <c r="K244" s="160"/>
      <c r="L244" s="165"/>
      <c r="M244" s="166"/>
      <c r="N244" s="167"/>
      <c r="O244" s="167"/>
      <c r="P244" s="168">
        <f>SUM(P245:P266)</f>
        <v>0</v>
      </c>
      <c r="Q244" s="167"/>
      <c r="R244" s="168">
        <f>SUM(R245:R266)</f>
        <v>6.5329999999999999E-2</v>
      </c>
      <c r="S244" s="167"/>
      <c r="T244" s="169">
        <f>SUM(T245:T266)</f>
        <v>0</v>
      </c>
      <c r="AR244" s="170" t="s">
        <v>86</v>
      </c>
      <c r="AT244" s="171" t="s">
        <v>75</v>
      </c>
      <c r="AU244" s="171" t="s">
        <v>84</v>
      </c>
      <c r="AY244" s="170" t="s">
        <v>136</v>
      </c>
      <c r="BK244" s="172">
        <f>SUM(BK245:BK266)</f>
        <v>0</v>
      </c>
    </row>
    <row r="245" spans="1:65" s="2" customFormat="1" ht="16.5" customHeight="1">
      <c r="A245" s="36"/>
      <c r="B245" s="37"/>
      <c r="C245" s="175" t="s">
        <v>514</v>
      </c>
      <c r="D245" s="175" t="s">
        <v>139</v>
      </c>
      <c r="E245" s="176" t="s">
        <v>515</v>
      </c>
      <c r="F245" s="177" t="s">
        <v>516</v>
      </c>
      <c r="G245" s="178" t="s">
        <v>185</v>
      </c>
      <c r="H245" s="179">
        <v>24</v>
      </c>
      <c r="I245" s="180"/>
      <c r="J245" s="181">
        <f>ROUND(I245*H245,2)</f>
        <v>0</v>
      </c>
      <c r="K245" s="177" t="s">
        <v>344</v>
      </c>
      <c r="L245" s="41"/>
      <c r="M245" s="182" t="s">
        <v>19</v>
      </c>
      <c r="N245" s="183" t="s">
        <v>47</v>
      </c>
      <c r="O245" s="66"/>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275</v>
      </c>
      <c r="AT245" s="186" t="s">
        <v>139</v>
      </c>
      <c r="AU245" s="186" t="s">
        <v>86</v>
      </c>
      <c r="AY245" s="19" t="s">
        <v>136</v>
      </c>
      <c r="BE245" s="187">
        <f>IF(N245="základní",J245,0)</f>
        <v>0</v>
      </c>
      <c r="BF245" s="187">
        <f>IF(N245="snížená",J245,0)</f>
        <v>0</v>
      </c>
      <c r="BG245" s="187">
        <f>IF(N245="zákl. přenesená",J245,0)</f>
        <v>0</v>
      </c>
      <c r="BH245" s="187">
        <f>IF(N245="sníž. přenesená",J245,0)</f>
        <v>0</v>
      </c>
      <c r="BI245" s="187">
        <f>IF(N245="nulová",J245,0)</f>
        <v>0</v>
      </c>
      <c r="BJ245" s="19" t="s">
        <v>84</v>
      </c>
      <c r="BK245" s="187">
        <f>ROUND(I245*H245,2)</f>
        <v>0</v>
      </c>
      <c r="BL245" s="19" t="s">
        <v>275</v>
      </c>
      <c r="BM245" s="186" t="s">
        <v>517</v>
      </c>
    </row>
    <row r="246" spans="1:65" s="2" customFormat="1">
      <c r="A246" s="36"/>
      <c r="B246" s="37"/>
      <c r="C246" s="38"/>
      <c r="D246" s="188" t="s">
        <v>144</v>
      </c>
      <c r="E246" s="38"/>
      <c r="F246" s="189" t="s">
        <v>518</v>
      </c>
      <c r="G246" s="38"/>
      <c r="H246" s="38"/>
      <c r="I246" s="190"/>
      <c r="J246" s="38"/>
      <c r="K246" s="38"/>
      <c r="L246" s="41"/>
      <c r="M246" s="191"/>
      <c r="N246" s="192"/>
      <c r="O246" s="66"/>
      <c r="P246" s="66"/>
      <c r="Q246" s="66"/>
      <c r="R246" s="66"/>
      <c r="S246" s="66"/>
      <c r="T246" s="67"/>
      <c r="U246" s="36"/>
      <c r="V246" s="36"/>
      <c r="W246" s="36"/>
      <c r="X246" s="36"/>
      <c r="Y246" s="36"/>
      <c r="Z246" s="36"/>
      <c r="AA246" s="36"/>
      <c r="AB246" s="36"/>
      <c r="AC246" s="36"/>
      <c r="AD246" s="36"/>
      <c r="AE246" s="36"/>
      <c r="AT246" s="19" t="s">
        <v>144</v>
      </c>
      <c r="AU246" s="19" t="s">
        <v>86</v>
      </c>
    </row>
    <row r="247" spans="1:65" s="14" customFormat="1">
      <c r="B247" s="209"/>
      <c r="C247" s="210"/>
      <c r="D247" s="188" t="s">
        <v>333</v>
      </c>
      <c r="E247" s="211" t="s">
        <v>19</v>
      </c>
      <c r="F247" s="212" t="s">
        <v>519</v>
      </c>
      <c r="G247" s="210"/>
      <c r="H247" s="213">
        <v>24</v>
      </c>
      <c r="I247" s="214"/>
      <c r="J247" s="210"/>
      <c r="K247" s="210"/>
      <c r="L247" s="215"/>
      <c r="M247" s="216"/>
      <c r="N247" s="217"/>
      <c r="O247" s="217"/>
      <c r="P247" s="217"/>
      <c r="Q247" s="217"/>
      <c r="R247" s="217"/>
      <c r="S247" s="217"/>
      <c r="T247" s="218"/>
      <c r="AT247" s="219" t="s">
        <v>333</v>
      </c>
      <c r="AU247" s="219" t="s">
        <v>86</v>
      </c>
      <c r="AV247" s="14" t="s">
        <v>86</v>
      </c>
      <c r="AW247" s="14" t="s">
        <v>37</v>
      </c>
      <c r="AX247" s="14" t="s">
        <v>84</v>
      </c>
      <c r="AY247" s="219" t="s">
        <v>136</v>
      </c>
    </row>
    <row r="248" spans="1:65" s="2" customFormat="1" ht="16.5" customHeight="1">
      <c r="A248" s="36"/>
      <c r="B248" s="37"/>
      <c r="C248" s="175" t="s">
        <v>520</v>
      </c>
      <c r="D248" s="175" t="s">
        <v>139</v>
      </c>
      <c r="E248" s="176" t="s">
        <v>521</v>
      </c>
      <c r="F248" s="177" t="s">
        <v>522</v>
      </c>
      <c r="G248" s="178" t="s">
        <v>185</v>
      </c>
      <c r="H248" s="179">
        <v>24</v>
      </c>
      <c r="I248" s="180"/>
      <c r="J248" s="181">
        <f>ROUND(I248*H248,2)</f>
        <v>0</v>
      </c>
      <c r="K248" s="177" t="s">
        <v>344</v>
      </c>
      <c r="L248" s="41"/>
      <c r="M248" s="182" t="s">
        <v>19</v>
      </c>
      <c r="N248" s="183" t="s">
        <v>47</v>
      </c>
      <c r="O248" s="66"/>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275</v>
      </c>
      <c r="AT248" s="186" t="s">
        <v>139</v>
      </c>
      <c r="AU248" s="186" t="s">
        <v>86</v>
      </c>
      <c r="AY248" s="19" t="s">
        <v>136</v>
      </c>
      <c r="BE248" s="187">
        <f>IF(N248="základní",J248,0)</f>
        <v>0</v>
      </c>
      <c r="BF248" s="187">
        <f>IF(N248="snížená",J248,0)</f>
        <v>0</v>
      </c>
      <c r="BG248" s="187">
        <f>IF(N248="zákl. přenesená",J248,0)</f>
        <v>0</v>
      </c>
      <c r="BH248" s="187">
        <f>IF(N248="sníž. přenesená",J248,0)</f>
        <v>0</v>
      </c>
      <c r="BI248" s="187">
        <f>IF(N248="nulová",J248,0)</f>
        <v>0</v>
      </c>
      <c r="BJ248" s="19" t="s">
        <v>84</v>
      </c>
      <c r="BK248" s="187">
        <f>ROUND(I248*H248,2)</f>
        <v>0</v>
      </c>
      <c r="BL248" s="19" t="s">
        <v>275</v>
      </c>
      <c r="BM248" s="186" t="s">
        <v>523</v>
      </c>
    </row>
    <row r="249" spans="1:65" s="2" customFormat="1">
      <c r="A249" s="36"/>
      <c r="B249" s="37"/>
      <c r="C249" s="38"/>
      <c r="D249" s="188" t="s">
        <v>144</v>
      </c>
      <c r="E249" s="38"/>
      <c r="F249" s="189" t="s">
        <v>524</v>
      </c>
      <c r="G249" s="38"/>
      <c r="H249" s="38"/>
      <c r="I249" s="190"/>
      <c r="J249" s="38"/>
      <c r="K249" s="38"/>
      <c r="L249" s="41"/>
      <c r="M249" s="191"/>
      <c r="N249" s="192"/>
      <c r="O249" s="66"/>
      <c r="P249" s="66"/>
      <c r="Q249" s="66"/>
      <c r="R249" s="66"/>
      <c r="S249" s="66"/>
      <c r="T249" s="67"/>
      <c r="U249" s="36"/>
      <c r="V249" s="36"/>
      <c r="W249" s="36"/>
      <c r="X249" s="36"/>
      <c r="Y249" s="36"/>
      <c r="Z249" s="36"/>
      <c r="AA249" s="36"/>
      <c r="AB249" s="36"/>
      <c r="AC249" s="36"/>
      <c r="AD249" s="36"/>
      <c r="AE249" s="36"/>
      <c r="AT249" s="19" t="s">
        <v>144</v>
      </c>
      <c r="AU249" s="19" t="s">
        <v>86</v>
      </c>
    </row>
    <row r="250" spans="1:65" s="14" customFormat="1">
      <c r="B250" s="209"/>
      <c r="C250" s="210"/>
      <c r="D250" s="188" t="s">
        <v>333</v>
      </c>
      <c r="E250" s="211" t="s">
        <v>19</v>
      </c>
      <c r="F250" s="212" t="s">
        <v>519</v>
      </c>
      <c r="G250" s="210"/>
      <c r="H250" s="213">
        <v>24</v>
      </c>
      <c r="I250" s="214"/>
      <c r="J250" s="210"/>
      <c r="K250" s="210"/>
      <c r="L250" s="215"/>
      <c r="M250" s="216"/>
      <c r="N250" s="217"/>
      <c r="O250" s="217"/>
      <c r="P250" s="217"/>
      <c r="Q250" s="217"/>
      <c r="R250" s="217"/>
      <c r="S250" s="217"/>
      <c r="T250" s="218"/>
      <c r="AT250" s="219" t="s">
        <v>333</v>
      </c>
      <c r="AU250" s="219" t="s">
        <v>86</v>
      </c>
      <c r="AV250" s="14" t="s">
        <v>86</v>
      </c>
      <c r="AW250" s="14" t="s">
        <v>37</v>
      </c>
      <c r="AX250" s="14" t="s">
        <v>84</v>
      </c>
      <c r="AY250" s="219" t="s">
        <v>136</v>
      </c>
    </row>
    <row r="251" spans="1:65" s="2" customFormat="1" ht="16.5" customHeight="1">
      <c r="A251" s="36"/>
      <c r="B251" s="37"/>
      <c r="C251" s="175" t="s">
        <v>525</v>
      </c>
      <c r="D251" s="175" t="s">
        <v>139</v>
      </c>
      <c r="E251" s="176" t="s">
        <v>526</v>
      </c>
      <c r="F251" s="177" t="s">
        <v>527</v>
      </c>
      <c r="G251" s="178" t="s">
        <v>398</v>
      </c>
      <c r="H251" s="179">
        <v>2.5</v>
      </c>
      <c r="I251" s="180"/>
      <c r="J251" s="181">
        <f>ROUND(I251*H251,2)</f>
        <v>0</v>
      </c>
      <c r="K251" s="177" t="s">
        <v>344</v>
      </c>
      <c r="L251" s="41"/>
      <c r="M251" s="182" t="s">
        <v>19</v>
      </c>
      <c r="N251" s="183" t="s">
        <v>47</v>
      </c>
      <c r="O251" s="66"/>
      <c r="P251" s="184">
        <f>O251*H251</f>
        <v>0</v>
      </c>
      <c r="Q251" s="184">
        <v>2.0000000000000002E-5</v>
      </c>
      <c r="R251" s="184">
        <f>Q251*H251</f>
        <v>5.0000000000000002E-5</v>
      </c>
      <c r="S251" s="184">
        <v>0</v>
      </c>
      <c r="T251" s="185">
        <f>S251*H251</f>
        <v>0</v>
      </c>
      <c r="U251" s="36"/>
      <c r="V251" s="36"/>
      <c r="W251" s="36"/>
      <c r="X251" s="36"/>
      <c r="Y251" s="36"/>
      <c r="Z251" s="36"/>
      <c r="AA251" s="36"/>
      <c r="AB251" s="36"/>
      <c r="AC251" s="36"/>
      <c r="AD251" s="36"/>
      <c r="AE251" s="36"/>
      <c r="AR251" s="186" t="s">
        <v>275</v>
      </c>
      <c r="AT251" s="186" t="s">
        <v>139</v>
      </c>
      <c r="AU251" s="186" t="s">
        <v>86</v>
      </c>
      <c r="AY251" s="19" t="s">
        <v>136</v>
      </c>
      <c r="BE251" s="187">
        <f>IF(N251="základní",J251,0)</f>
        <v>0</v>
      </c>
      <c r="BF251" s="187">
        <f>IF(N251="snížená",J251,0)</f>
        <v>0</v>
      </c>
      <c r="BG251" s="187">
        <f>IF(N251="zákl. přenesená",J251,0)</f>
        <v>0</v>
      </c>
      <c r="BH251" s="187">
        <f>IF(N251="sníž. přenesená",J251,0)</f>
        <v>0</v>
      </c>
      <c r="BI251" s="187">
        <f>IF(N251="nulová",J251,0)</f>
        <v>0</v>
      </c>
      <c r="BJ251" s="19" t="s">
        <v>84</v>
      </c>
      <c r="BK251" s="187">
        <f>ROUND(I251*H251,2)</f>
        <v>0</v>
      </c>
      <c r="BL251" s="19" t="s">
        <v>275</v>
      </c>
      <c r="BM251" s="186" t="s">
        <v>528</v>
      </c>
    </row>
    <row r="252" spans="1:65" s="2" customFormat="1">
      <c r="A252" s="36"/>
      <c r="B252" s="37"/>
      <c r="C252" s="38"/>
      <c r="D252" s="188" t="s">
        <v>144</v>
      </c>
      <c r="E252" s="38"/>
      <c r="F252" s="189" t="s">
        <v>529</v>
      </c>
      <c r="G252" s="38"/>
      <c r="H252" s="38"/>
      <c r="I252" s="190"/>
      <c r="J252" s="38"/>
      <c r="K252" s="38"/>
      <c r="L252" s="41"/>
      <c r="M252" s="191"/>
      <c r="N252" s="192"/>
      <c r="O252" s="66"/>
      <c r="P252" s="66"/>
      <c r="Q252" s="66"/>
      <c r="R252" s="66"/>
      <c r="S252" s="66"/>
      <c r="T252" s="67"/>
      <c r="U252" s="36"/>
      <c r="V252" s="36"/>
      <c r="W252" s="36"/>
      <c r="X252" s="36"/>
      <c r="Y252" s="36"/>
      <c r="Z252" s="36"/>
      <c r="AA252" s="36"/>
      <c r="AB252" s="36"/>
      <c r="AC252" s="36"/>
      <c r="AD252" s="36"/>
      <c r="AE252" s="36"/>
      <c r="AT252" s="19" t="s">
        <v>144</v>
      </c>
      <c r="AU252" s="19" t="s">
        <v>86</v>
      </c>
    </row>
    <row r="253" spans="1:65" s="13" customFormat="1">
      <c r="B253" s="199"/>
      <c r="C253" s="200"/>
      <c r="D253" s="188" t="s">
        <v>333</v>
      </c>
      <c r="E253" s="201" t="s">
        <v>19</v>
      </c>
      <c r="F253" s="202" t="s">
        <v>334</v>
      </c>
      <c r="G253" s="200"/>
      <c r="H253" s="201" t="s">
        <v>19</v>
      </c>
      <c r="I253" s="203"/>
      <c r="J253" s="200"/>
      <c r="K253" s="200"/>
      <c r="L253" s="204"/>
      <c r="M253" s="205"/>
      <c r="N253" s="206"/>
      <c r="O253" s="206"/>
      <c r="P253" s="206"/>
      <c r="Q253" s="206"/>
      <c r="R253" s="206"/>
      <c r="S253" s="206"/>
      <c r="T253" s="207"/>
      <c r="AT253" s="208" t="s">
        <v>333</v>
      </c>
      <c r="AU253" s="208" t="s">
        <v>86</v>
      </c>
      <c r="AV253" s="13" t="s">
        <v>84</v>
      </c>
      <c r="AW253" s="13" t="s">
        <v>37</v>
      </c>
      <c r="AX253" s="13" t="s">
        <v>76</v>
      </c>
      <c r="AY253" s="208" t="s">
        <v>136</v>
      </c>
    </row>
    <row r="254" spans="1:65" s="14" customFormat="1">
      <c r="B254" s="209"/>
      <c r="C254" s="210"/>
      <c r="D254" s="188" t="s">
        <v>333</v>
      </c>
      <c r="E254" s="211" t="s">
        <v>19</v>
      </c>
      <c r="F254" s="212" t="s">
        <v>530</v>
      </c>
      <c r="G254" s="210"/>
      <c r="H254" s="213">
        <v>2.5</v>
      </c>
      <c r="I254" s="214"/>
      <c r="J254" s="210"/>
      <c r="K254" s="210"/>
      <c r="L254" s="215"/>
      <c r="M254" s="216"/>
      <c r="N254" s="217"/>
      <c r="O254" s="217"/>
      <c r="P254" s="217"/>
      <c r="Q254" s="217"/>
      <c r="R254" s="217"/>
      <c r="S254" s="217"/>
      <c r="T254" s="218"/>
      <c r="AT254" s="219" t="s">
        <v>333</v>
      </c>
      <c r="AU254" s="219" t="s">
        <v>86</v>
      </c>
      <c r="AV254" s="14" t="s">
        <v>86</v>
      </c>
      <c r="AW254" s="14" t="s">
        <v>37</v>
      </c>
      <c r="AX254" s="14" t="s">
        <v>84</v>
      </c>
      <c r="AY254" s="219" t="s">
        <v>136</v>
      </c>
    </row>
    <row r="255" spans="1:65" s="2" customFormat="1" ht="16.5" customHeight="1">
      <c r="A255" s="36"/>
      <c r="B255" s="37"/>
      <c r="C255" s="175" t="s">
        <v>531</v>
      </c>
      <c r="D255" s="175" t="s">
        <v>139</v>
      </c>
      <c r="E255" s="176" t="s">
        <v>532</v>
      </c>
      <c r="F255" s="177" t="s">
        <v>533</v>
      </c>
      <c r="G255" s="178" t="s">
        <v>185</v>
      </c>
      <c r="H255" s="179">
        <v>12</v>
      </c>
      <c r="I255" s="180"/>
      <c r="J255" s="181">
        <f>ROUND(I255*H255,2)</f>
        <v>0</v>
      </c>
      <c r="K255" s="177" t="s">
        <v>344</v>
      </c>
      <c r="L255" s="41"/>
      <c r="M255" s="182" t="s">
        <v>19</v>
      </c>
      <c r="N255" s="183" t="s">
        <v>47</v>
      </c>
      <c r="O255" s="66"/>
      <c r="P255" s="184">
        <f>O255*H255</f>
        <v>0</v>
      </c>
      <c r="Q255" s="184">
        <v>4.0000000000000003E-5</v>
      </c>
      <c r="R255" s="184">
        <f>Q255*H255</f>
        <v>4.8000000000000007E-4</v>
      </c>
      <c r="S255" s="184">
        <v>0</v>
      </c>
      <c r="T255" s="185">
        <f>S255*H255</f>
        <v>0</v>
      </c>
      <c r="U255" s="36"/>
      <c r="V255" s="36"/>
      <c r="W255" s="36"/>
      <c r="X255" s="36"/>
      <c r="Y255" s="36"/>
      <c r="Z255" s="36"/>
      <c r="AA255" s="36"/>
      <c r="AB255" s="36"/>
      <c r="AC255" s="36"/>
      <c r="AD255" s="36"/>
      <c r="AE255" s="36"/>
      <c r="AR255" s="186" t="s">
        <v>275</v>
      </c>
      <c r="AT255" s="186" t="s">
        <v>139</v>
      </c>
      <c r="AU255" s="186" t="s">
        <v>86</v>
      </c>
      <c r="AY255" s="19" t="s">
        <v>136</v>
      </c>
      <c r="BE255" s="187">
        <f>IF(N255="základní",J255,0)</f>
        <v>0</v>
      </c>
      <c r="BF255" s="187">
        <f>IF(N255="snížená",J255,0)</f>
        <v>0</v>
      </c>
      <c r="BG255" s="187">
        <f>IF(N255="zákl. přenesená",J255,0)</f>
        <v>0</v>
      </c>
      <c r="BH255" s="187">
        <f>IF(N255="sníž. přenesená",J255,0)</f>
        <v>0</v>
      </c>
      <c r="BI255" s="187">
        <f>IF(N255="nulová",J255,0)</f>
        <v>0</v>
      </c>
      <c r="BJ255" s="19" t="s">
        <v>84</v>
      </c>
      <c r="BK255" s="187">
        <f>ROUND(I255*H255,2)</f>
        <v>0</v>
      </c>
      <c r="BL255" s="19" t="s">
        <v>275</v>
      </c>
      <c r="BM255" s="186" t="s">
        <v>534</v>
      </c>
    </row>
    <row r="256" spans="1:65" s="2" customFormat="1">
      <c r="A256" s="36"/>
      <c r="B256" s="37"/>
      <c r="C256" s="38"/>
      <c r="D256" s="188" t="s">
        <v>144</v>
      </c>
      <c r="E256" s="38"/>
      <c r="F256" s="189" t="s">
        <v>535</v>
      </c>
      <c r="G256" s="38"/>
      <c r="H256" s="38"/>
      <c r="I256" s="190"/>
      <c r="J256" s="38"/>
      <c r="K256" s="38"/>
      <c r="L256" s="41"/>
      <c r="M256" s="191"/>
      <c r="N256" s="192"/>
      <c r="O256" s="66"/>
      <c r="P256" s="66"/>
      <c r="Q256" s="66"/>
      <c r="R256" s="66"/>
      <c r="S256" s="66"/>
      <c r="T256" s="67"/>
      <c r="U256" s="36"/>
      <c r="V256" s="36"/>
      <c r="W256" s="36"/>
      <c r="X256" s="36"/>
      <c r="Y256" s="36"/>
      <c r="Z256" s="36"/>
      <c r="AA256" s="36"/>
      <c r="AB256" s="36"/>
      <c r="AC256" s="36"/>
      <c r="AD256" s="36"/>
      <c r="AE256" s="36"/>
      <c r="AT256" s="19" t="s">
        <v>144</v>
      </c>
      <c r="AU256" s="19" t="s">
        <v>86</v>
      </c>
    </row>
    <row r="257" spans="1:65" s="13" customFormat="1">
      <c r="B257" s="199"/>
      <c r="C257" s="200"/>
      <c r="D257" s="188" t="s">
        <v>333</v>
      </c>
      <c r="E257" s="201" t="s">
        <v>19</v>
      </c>
      <c r="F257" s="202" t="s">
        <v>334</v>
      </c>
      <c r="G257" s="200"/>
      <c r="H257" s="201" t="s">
        <v>19</v>
      </c>
      <c r="I257" s="203"/>
      <c r="J257" s="200"/>
      <c r="K257" s="200"/>
      <c r="L257" s="204"/>
      <c r="M257" s="205"/>
      <c r="N257" s="206"/>
      <c r="O257" s="206"/>
      <c r="P257" s="206"/>
      <c r="Q257" s="206"/>
      <c r="R257" s="206"/>
      <c r="S257" s="206"/>
      <c r="T257" s="207"/>
      <c r="AT257" s="208" t="s">
        <v>333</v>
      </c>
      <c r="AU257" s="208" t="s">
        <v>86</v>
      </c>
      <c r="AV257" s="13" t="s">
        <v>84</v>
      </c>
      <c r="AW257" s="13" t="s">
        <v>37</v>
      </c>
      <c r="AX257" s="13" t="s">
        <v>76</v>
      </c>
      <c r="AY257" s="208" t="s">
        <v>136</v>
      </c>
    </row>
    <row r="258" spans="1:65" s="14" customFormat="1">
      <c r="B258" s="209"/>
      <c r="C258" s="210"/>
      <c r="D258" s="188" t="s">
        <v>333</v>
      </c>
      <c r="E258" s="211" t="s">
        <v>19</v>
      </c>
      <c r="F258" s="212" t="s">
        <v>207</v>
      </c>
      <c r="G258" s="210"/>
      <c r="H258" s="213">
        <v>12</v>
      </c>
      <c r="I258" s="214"/>
      <c r="J258" s="210"/>
      <c r="K258" s="210"/>
      <c r="L258" s="215"/>
      <c r="M258" s="216"/>
      <c r="N258" s="217"/>
      <c r="O258" s="217"/>
      <c r="P258" s="217"/>
      <c r="Q258" s="217"/>
      <c r="R258" s="217"/>
      <c r="S258" s="217"/>
      <c r="T258" s="218"/>
      <c r="AT258" s="219" t="s">
        <v>333</v>
      </c>
      <c r="AU258" s="219" t="s">
        <v>86</v>
      </c>
      <c r="AV258" s="14" t="s">
        <v>86</v>
      </c>
      <c r="AW258" s="14" t="s">
        <v>37</v>
      </c>
      <c r="AX258" s="14" t="s">
        <v>76</v>
      </c>
      <c r="AY258" s="219" t="s">
        <v>136</v>
      </c>
    </row>
    <row r="259" spans="1:65" s="16" customFormat="1">
      <c r="B259" s="231"/>
      <c r="C259" s="232"/>
      <c r="D259" s="188" t="s">
        <v>333</v>
      </c>
      <c r="E259" s="233" t="s">
        <v>299</v>
      </c>
      <c r="F259" s="234" t="s">
        <v>341</v>
      </c>
      <c r="G259" s="232"/>
      <c r="H259" s="235">
        <v>12</v>
      </c>
      <c r="I259" s="236"/>
      <c r="J259" s="232"/>
      <c r="K259" s="232"/>
      <c r="L259" s="237"/>
      <c r="M259" s="238"/>
      <c r="N259" s="239"/>
      <c r="O259" s="239"/>
      <c r="P259" s="239"/>
      <c r="Q259" s="239"/>
      <c r="R259" s="239"/>
      <c r="S259" s="239"/>
      <c r="T259" s="240"/>
      <c r="AT259" s="241" t="s">
        <v>333</v>
      </c>
      <c r="AU259" s="241" t="s">
        <v>86</v>
      </c>
      <c r="AV259" s="16" t="s">
        <v>161</v>
      </c>
      <c r="AW259" s="16" t="s">
        <v>37</v>
      </c>
      <c r="AX259" s="16" t="s">
        <v>84</v>
      </c>
      <c r="AY259" s="241" t="s">
        <v>136</v>
      </c>
    </row>
    <row r="260" spans="1:65" s="2" customFormat="1" ht="16.5" customHeight="1">
      <c r="A260" s="36"/>
      <c r="B260" s="37"/>
      <c r="C260" s="175" t="s">
        <v>455</v>
      </c>
      <c r="D260" s="175" t="s">
        <v>139</v>
      </c>
      <c r="E260" s="176" t="s">
        <v>536</v>
      </c>
      <c r="F260" s="177" t="s">
        <v>537</v>
      </c>
      <c r="G260" s="178" t="s">
        <v>185</v>
      </c>
      <c r="H260" s="179">
        <v>12</v>
      </c>
      <c r="I260" s="180"/>
      <c r="J260" s="181">
        <f>ROUND(I260*H260,2)</f>
        <v>0</v>
      </c>
      <c r="K260" s="177" t="s">
        <v>344</v>
      </c>
      <c r="L260" s="41"/>
      <c r="M260" s="182" t="s">
        <v>19</v>
      </c>
      <c r="N260" s="183" t="s">
        <v>47</v>
      </c>
      <c r="O260" s="66"/>
      <c r="P260" s="184">
        <f>O260*H260</f>
        <v>0</v>
      </c>
      <c r="Q260" s="184">
        <v>5.4000000000000003E-3</v>
      </c>
      <c r="R260" s="184">
        <f>Q260*H260</f>
        <v>6.4799999999999996E-2</v>
      </c>
      <c r="S260" s="184">
        <v>0</v>
      </c>
      <c r="T260" s="185">
        <f>S260*H260</f>
        <v>0</v>
      </c>
      <c r="U260" s="36"/>
      <c r="V260" s="36"/>
      <c r="W260" s="36"/>
      <c r="X260" s="36"/>
      <c r="Y260" s="36"/>
      <c r="Z260" s="36"/>
      <c r="AA260" s="36"/>
      <c r="AB260" s="36"/>
      <c r="AC260" s="36"/>
      <c r="AD260" s="36"/>
      <c r="AE260" s="36"/>
      <c r="AR260" s="186" t="s">
        <v>275</v>
      </c>
      <c r="AT260" s="186" t="s">
        <v>139</v>
      </c>
      <c r="AU260" s="186" t="s">
        <v>86</v>
      </c>
      <c r="AY260" s="19" t="s">
        <v>136</v>
      </c>
      <c r="BE260" s="187">
        <f>IF(N260="základní",J260,0)</f>
        <v>0</v>
      </c>
      <c r="BF260" s="187">
        <f>IF(N260="snížená",J260,0)</f>
        <v>0</v>
      </c>
      <c r="BG260" s="187">
        <f>IF(N260="zákl. přenesená",J260,0)</f>
        <v>0</v>
      </c>
      <c r="BH260" s="187">
        <f>IF(N260="sníž. přenesená",J260,0)</f>
        <v>0</v>
      </c>
      <c r="BI260" s="187">
        <f>IF(N260="nulová",J260,0)</f>
        <v>0</v>
      </c>
      <c r="BJ260" s="19" t="s">
        <v>84</v>
      </c>
      <c r="BK260" s="187">
        <f>ROUND(I260*H260,2)</f>
        <v>0</v>
      </c>
      <c r="BL260" s="19" t="s">
        <v>275</v>
      </c>
      <c r="BM260" s="186" t="s">
        <v>538</v>
      </c>
    </row>
    <row r="261" spans="1:65" s="2" customFormat="1">
      <c r="A261" s="36"/>
      <c r="B261" s="37"/>
      <c r="C261" s="38"/>
      <c r="D261" s="188" t="s">
        <v>144</v>
      </c>
      <c r="E261" s="38"/>
      <c r="F261" s="189" t="s">
        <v>539</v>
      </c>
      <c r="G261" s="38"/>
      <c r="H261" s="38"/>
      <c r="I261" s="190"/>
      <c r="J261" s="38"/>
      <c r="K261" s="38"/>
      <c r="L261" s="41"/>
      <c r="M261" s="191"/>
      <c r="N261" s="192"/>
      <c r="O261" s="66"/>
      <c r="P261" s="66"/>
      <c r="Q261" s="66"/>
      <c r="R261" s="66"/>
      <c r="S261" s="66"/>
      <c r="T261" s="67"/>
      <c r="U261" s="36"/>
      <c r="V261" s="36"/>
      <c r="W261" s="36"/>
      <c r="X261" s="36"/>
      <c r="Y261" s="36"/>
      <c r="Z261" s="36"/>
      <c r="AA261" s="36"/>
      <c r="AB261" s="36"/>
      <c r="AC261" s="36"/>
      <c r="AD261" s="36"/>
      <c r="AE261" s="36"/>
      <c r="AT261" s="19" t="s">
        <v>144</v>
      </c>
      <c r="AU261" s="19" t="s">
        <v>86</v>
      </c>
    </row>
    <row r="262" spans="1:65" s="13" customFormat="1">
      <c r="B262" s="199"/>
      <c r="C262" s="200"/>
      <c r="D262" s="188" t="s">
        <v>333</v>
      </c>
      <c r="E262" s="201" t="s">
        <v>19</v>
      </c>
      <c r="F262" s="202" t="s">
        <v>334</v>
      </c>
      <c r="G262" s="200"/>
      <c r="H262" s="201" t="s">
        <v>19</v>
      </c>
      <c r="I262" s="203"/>
      <c r="J262" s="200"/>
      <c r="K262" s="200"/>
      <c r="L262" s="204"/>
      <c r="M262" s="205"/>
      <c r="N262" s="206"/>
      <c r="O262" s="206"/>
      <c r="P262" s="206"/>
      <c r="Q262" s="206"/>
      <c r="R262" s="206"/>
      <c r="S262" s="206"/>
      <c r="T262" s="207"/>
      <c r="AT262" s="208" t="s">
        <v>333</v>
      </c>
      <c r="AU262" s="208" t="s">
        <v>86</v>
      </c>
      <c r="AV262" s="13" t="s">
        <v>84</v>
      </c>
      <c r="AW262" s="13" t="s">
        <v>37</v>
      </c>
      <c r="AX262" s="13" t="s">
        <v>76</v>
      </c>
      <c r="AY262" s="208" t="s">
        <v>136</v>
      </c>
    </row>
    <row r="263" spans="1:65" s="14" customFormat="1">
      <c r="B263" s="209"/>
      <c r="C263" s="210"/>
      <c r="D263" s="188" t="s">
        <v>333</v>
      </c>
      <c r="E263" s="211" t="s">
        <v>19</v>
      </c>
      <c r="F263" s="212" t="s">
        <v>299</v>
      </c>
      <c r="G263" s="210"/>
      <c r="H263" s="213">
        <v>12</v>
      </c>
      <c r="I263" s="214"/>
      <c r="J263" s="210"/>
      <c r="K263" s="210"/>
      <c r="L263" s="215"/>
      <c r="M263" s="216"/>
      <c r="N263" s="217"/>
      <c r="O263" s="217"/>
      <c r="P263" s="217"/>
      <c r="Q263" s="217"/>
      <c r="R263" s="217"/>
      <c r="S263" s="217"/>
      <c r="T263" s="218"/>
      <c r="AT263" s="219" t="s">
        <v>333</v>
      </c>
      <c r="AU263" s="219" t="s">
        <v>86</v>
      </c>
      <c r="AV263" s="14" t="s">
        <v>86</v>
      </c>
      <c r="AW263" s="14" t="s">
        <v>37</v>
      </c>
      <c r="AX263" s="14" t="s">
        <v>84</v>
      </c>
      <c r="AY263" s="219" t="s">
        <v>136</v>
      </c>
    </row>
    <row r="264" spans="1:65" s="2" customFormat="1" ht="16.5" customHeight="1">
      <c r="A264" s="36"/>
      <c r="B264" s="37"/>
      <c r="C264" s="175" t="s">
        <v>540</v>
      </c>
      <c r="D264" s="175" t="s">
        <v>139</v>
      </c>
      <c r="E264" s="176" t="s">
        <v>541</v>
      </c>
      <c r="F264" s="177" t="s">
        <v>542</v>
      </c>
      <c r="G264" s="178" t="s">
        <v>310</v>
      </c>
      <c r="H264" s="179">
        <v>6.5000000000000002E-2</v>
      </c>
      <c r="I264" s="180"/>
      <c r="J264" s="181">
        <f>ROUND(I264*H264,2)</f>
        <v>0</v>
      </c>
      <c r="K264" s="177" t="s">
        <v>344</v>
      </c>
      <c r="L264" s="41"/>
      <c r="M264" s="182" t="s">
        <v>19</v>
      </c>
      <c r="N264" s="183" t="s">
        <v>47</v>
      </c>
      <c r="O264" s="66"/>
      <c r="P264" s="184">
        <f>O264*H264</f>
        <v>0</v>
      </c>
      <c r="Q264" s="184">
        <v>0</v>
      </c>
      <c r="R264" s="184">
        <f>Q264*H264</f>
        <v>0</v>
      </c>
      <c r="S264" s="184">
        <v>0</v>
      </c>
      <c r="T264" s="185">
        <f>S264*H264</f>
        <v>0</v>
      </c>
      <c r="U264" s="36"/>
      <c r="V264" s="36"/>
      <c r="W264" s="36"/>
      <c r="X264" s="36"/>
      <c r="Y264" s="36"/>
      <c r="Z264" s="36"/>
      <c r="AA264" s="36"/>
      <c r="AB264" s="36"/>
      <c r="AC264" s="36"/>
      <c r="AD264" s="36"/>
      <c r="AE264" s="36"/>
      <c r="AR264" s="186" t="s">
        <v>275</v>
      </c>
      <c r="AT264" s="186" t="s">
        <v>139</v>
      </c>
      <c r="AU264" s="186" t="s">
        <v>86</v>
      </c>
      <c r="AY264" s="19" t="s">
        <v>136</v>
      </c>
      <c r="BE264" s="187">
        <f>IF(N264="základní",J264,0)</f>
        <v>0</v>
      </c>
      <c r="BF264" s="187">
        <f>IF(N264="snížená",J264,0)</f>
        <v>0</v>
      </c>
      <c r="BG264" s="187">
        <f>IF(N264="zákl. přenesená",J264,0)</f>
        <v>0</v>
      </c>
      <c r="BH264" s="187">
        <f>IF(N264="sníž. přenesená",J264,0)</f>
        <v>0</v>
      </c>
      <c r="BI264" s="187">
        <f>IF(N264="nulová",J264,0)</f>
        <v>0</v>
      </c>
      <c r="BJ264" s="19" t="s">
        <v>84</v>
      </c>
      <c r="BK264" s="187">
        <f>ROUND(I264*H264,2)</f>
        <v>0</v>
      </c>
      <c r="BL264" s="19" t="s">
        <v>275</v>
      </c>
      <c r="BM264" s="186" t="s">
        <v>543</v>
      </c>
    </row>
    <row r="265" spans="1:65" s="2" customFormat="1" ht="19.5">
      <c r="A265" s="36"/>
      <c r="B265" s="37"/>
      <c r="C265" s="38"/>
      <c r="D265" s="188" t="s">
        <v>144</v>
      </c>
      <c r="E265" s="38"/>
      <c r="F265" s="189" t="s">
        <v>544</v>
      </c>
      <c r="G265" s="38"/>
      <c r="H265" s="38"/>
      <c r="I265" s="190"/>
      <c r="J265" s="38"/>
      <c r="K265" s="38"/>
      <c r="L265" s="41"/>
      <c r="M265" s="191"/>
      <c r="N265" s="192"/>
      <c r="O265" s="66"/>
      <c r="P265" s="66"/>
      <c r="Q265" s="66"/>
      <c r="R265" s="66"/>
      <c r="S265" s="66"/>
      <c r="T265" s="67"/>
      <c r="U265" s="36"/>
      <c r="V265" s="36"/>
      <c r="W265" s="36"/>
      <c r="X265" s="36"/>
      <c r="Y265" s="36"/>
      <c r="Z265" s="36"/>
      <c r="AA265" s="36"/>
      <c r="AB265" s="36"/>
      <c r="AC265" s="36"/>
      <c r="AD265" s="36"/>
      <c r="AE265" s="36"/>
      <c r="AT265" s="19" t="s">
        <v>144</v>
      </c>
      <c r="AU265" s="19" t="s">
        <v>86</v>
      </c>
    </row>
    <row r="266" spans="1:65" s="2" customFormat="1" ht="78">
      <c r="A266" s="36"/>
      <c r="B266" s="37"/>
      <c r="C266" s="38"/>
      <c r="D266" s="188" t="s">
        <v>331</v>
      </c>
      <c r="E266" s="38"/>
      <c r="F266" s="193" t="s">
        <v>497</v>
      </c>
      <c r="G266" s="38"/>
      <c r="H266" s="38"/>
      <c r="I266" s="190"/>
      <c r="J266" s="38"/>
      <c r="K266" s="38"/>
      <c r="L266" s="41"/>
      <c r="M266" s="191"/>
      <c r="N266" s="192"/>
      <c r="O266" s="66"/>
      <c r="P266" s="66"/>
      <c r="Q266" s="66"/>
      <c r="R266" s="66"/>
      <c r="S266" s="66"/>
      <c r="T266" s="67"/>
      <c r="U266" s="36"/>
      <c r="V266" s="36"/>
      <c r="W266" s="36"/>
      <c r="X266" s="36"/>
      <c r="Y266" s="36"/>
      <c r="Z266" s="36"/>
      <c r="AA266" s="36"/>
      <c r="AB266" s="36"/>
      <c r="AC266" s="36"/>
      <c r="AD266" s="36"/>
      <c r="AE266" s="36"/>
      <c r="AT266" s="19" t="s">
        <v>331</v>
      </c>
      <c r="AU266" s="19" t="s">
        <v>86</v>
      </c>
    </row>
    <row r="267" spans="1:65" s="12" customFormat="1" ht="22.9" customHeight="1">
      <c r="B267" s="159"/>
      <c r="C267" s="160"/>
      <c r="D267" s="161" t="s">
        <v>75</v>
      </c>
      <c r="E267" s="173" t="s">
        <v>545</v>
      </c>
      <c r="F267" s="173" t="s">
        <v>546</v>
      </c>
      <c r="G267" s="160"/>
      <c r="H267" s="160"/>
      <c r="I267" s="163"/>
      <c r="J267" s="174">
        <f>BK267</f>
        <v>0</v>
      </c>
      <c r="K267" s="160"/>
      <c r="L267" s="165"/>
      <c r="M267" s="166"/>
      <c r="N267" s="167"/>
      <c r="O267" s="167"/>
      <c r="P267" s="168">
        <f>SUM(P268:P301)</f>
        <v>0</v>
      </c>
      <c r="Q267" s="167"/>
      <c r="R267" s="168">
        <f>SUM(R268:R301)</f>
        <v>0.19816644</v>
      </c>
      <c r="S267" s="167"/>
      <c r="T267" s="169">
        <f>SUM(T268:T301)</f>
        <v>1.8492430000000001E-2</v>
      </c>
      <c r="AR267" s="170" t="s">
        <v>86</v>
      </c>
      <c r="AT267" s="171" t="s">
        <v>75</v>
      </c>
      <c r="AU267" s="171" t="s">
        <v>84</v>
      </c>
      <c r="AY267" s="170" t="s">
        <v>136</v>
      </c>
      <c r="BK267" s="172">
        <f>SUM(BK268:BK301)</f>
        <v>0</v>
      </c>
    </row>
    <row r="268" spans="1:65" s="2" customFormat="1" ht="16.5" customHeight="1">
      <c r="A268" s="36"/>
      <c r="B268" s="37"/>
      <c r="C268" s="175" t="s">
        <v>547</v>
      </c>
      <c r="D268" s="175" t="s">
        <v>139</v>
      </c>
      <c r="E268" s="176" t="s">
        <v>548</v>
      </c>
      <c r="F268" s="177" t="s">
        <v>549</v>
      </c>
      <c r="G268" s="178" t="s">
        <v>185</v>
      </c>
      <c r="H268" s="179">
        <v>298.26400000000001</v>
      </c>
      <c r="I268" s="180"/>
      <c r="J268" s="181">
        <f>ROUND(I268*H268,2)</f>
        <v>0</v>
      </c>
      <c r="K268" s="177" t="s">
        <v>344</v>
      </c>
      <c r="L268" s="41"/>
      <c r="M268" s="182" t="s">
        <v>19</v>
      </c>
      <c r="N268" s="183" t="s">
        <v>47</v>
      </c>
      <c r="O268" s="66"/>
      <c r="P268" s="184">
        <f>O268*H268</f>
        <v>0</v>
      </c>
      <c r="Q268" s="184">
        <v>0</v>
      </c>
      <c r="R268" s="184">
        <f>Q268*H268</f>
        <v>0</v>
      </c>
      <c r="S268" s="184">
        <v>0</v>
      </c>
      <c r="T268" s="185">
        <f>S268*H268</f>
        <v>0</v>
      </c>
      <c r="U268" s="36"/>
      <c r="V268" s="36"/>
      <c r="W268" s="36"/>
      <c r="X268" s="36"/>
      <c r="Y268" s="36"/>
      <c r="Z268" s="36"/>
      <c r="AA268" s="36"/>
      <c r="AB268" s="36"/>
      <c r="AC268" s="36"/>
      <c r="AD268" s="36"/>
      <c r="AE268" s="36"/>
      <c r="AR268" s="186" t="s">
        <v>275</v>
      </c>
      <c r="AT268" s="186" t="s">
        <v>139</v>
      </c>
      <c r="AU268" s="186" t="s">
        <v>86</v>
      </c>
      <c r="AY268" s="19" t="s">
        <v>136</v>
      </c>
      <c r="BE268" s="187">
        <f>IF(N268="základní",J268,0)</f>
        <v>0</v>
      </c>
      <c r="BF268" s="187">
        <f>IF(N268="snížená",J268,0)</f>
        <v>0</v>
      </c>
      <c r="BG268" s="187">
        <f>IF(N268="zákl. přenesená",J268,0)</f>
        <v>0</v>
      </c>
      <c r="BH268" s="187">
        <f>IF(N268="sníž. přenesená",J268,0)</f>
        <v>0</v>
      </c>
      <c r="BI268" s="187">
        <f>IF(N268="nulová",J268,0)</f>
        <v>0</v>
      </c>
      <c r="BJ268" s="19" t="s">
        <v>84</v>
      </c>
      <c r="BK268" s="187">
        <f>ROUND(I268*H268,2)</f>
        <v>0</v>
      </c>
      <c r="BL268" s="19" t="s">
        <v>275</v>
      </c>
      <c r="BM268" s="186" t="s">
        <v>550</v>
      </c>
    </row>
    <row r="269" spans="1:65" s="2" customFormat="1">
      <c r="A269" s="36"/>
      <c r="B269" s="37"/>
      <c r="C269" s="38"/>
      <c r="D269" s="188" t="s">
        <v>144</v>
      </c>
      <c r="E269" s="38"/>
      <c r="F269" s="189" t="s">
        <v>551</v>
      </c>
      <c r="G269" s="38"/>
      <c r="H269" s="38"/>
      <c r="I269" s="190"/>
      <c r="J269" s="38"/>
      <c r="K269" s="38"/>
      <c r="L269" s="41"/>
      <c r="M269" s="191"/>
      <c r="N269" s="192"/>
      <c r="O269" s="66"/>
      <c r="P269" s="66"/>
      <c r="Q269" s="66"/>
      <c r="R269" s="66"/>
      <c r="S269" s="66"/>
      <c r="T269" s="67"/>
      <c r="U269" s="36"/>
      <c r="V269" s="36"/>
      <c r="W269" s="36"/>
      <c r="X269" s="36"/>
      <c r="Y269" s="36"/>
      <c r="Z269" s="36"/>
      <c r="AA269" s="36"/>
      <c r="AB269" s="36"/>
      <c r="AC269" s="36"/>
      <c r="AD269" s="36"/>
      <c r="AE269" s="36"/>
      <c r="AT269" s="19" t="s">
        <v>144</v>
      </c>
      <c r="AU269" s="19" t="s">
        <v>86</v>
      </c>
    </row>
    <row r="270" spans="1:65" s="14" customFormat="1">
      <c r="B270" s="209"/>
      <c r="C270" s="210"/>
      <c r="D270" s="188" t="s">
        <v>333</v>
      </c>
      <c r="E270" s="211" t="s">
        <v>19</v>
      </c>
      <c r="F270" s="212" t="s">
        <v>305</v>
      </c>
      <c r="G270" s="210"/>
      <c r="H270" s="213">
        <v>298.26400000000001</v>
      </c>
      <c r="I270" s="214"/>
      <c r="J270" s="210"/>
      <c r="K270" s="210"/>
      <c r="L270" s="215"/>
      <c r="M270" s="216"/>
      <c r="N270" s="217"/>
      <c r="O270" s="217"/>
      <c r="P270" s="217"/>
      <c r="Q270" s="217"/>
      <c r="R270" s="217"/>
      <c r="S270" s="217"/>
      <c r="T270" s="218"/>
      <c r="AT270" s="219" t="s">
        <v>333</v>
      </c>
      <c r="AU270" s="219" t="s">
        <v>86</v>
      </c>
      <c r="AV270" s="14" t="s">
        <v>86</v>
      </c>
      <c r="AW270" s="14" t="s">
        <v>37</v>
      </c>
      <c r="AX270" s="14" t="s">
        <v>84</v>
      </c>
      <c r="AY270" s="219" t="s">
        <v>136</v>
      </c>
    </row>
    <row r="271" spans="1:65" s="2" customFormat="1" ht="16.5" customHeight="1">
      <c r="A271" s="36"/>
      <c r="B271" s="37"/>
      <c r="C271" s="175" t="s">
        <v>552</v>
      </c>
      <c r="D271" s="175" t="s">
        <v>139</v>
      </c>
      <c r="E271" s="176" t="s">
        <v>553</v>
      </c>
      <c r="F271" s="177" t="s">
        <v>554</v>
      </c>
      <c r="G271" s="178" t="s">
        <v>185</v>
      </c>
      <c r="H271" s="179">
        <v>59.652999999999999</v>
      </c>
      <c r="I271" s="180"/>
      <c r="J271" s="181">
        <f>ROUND(I271*H271,2)</f>
        <v>0</v>
      </c>
      <c r="K271" s="177" t="s">
        <v>344</v>
      </c>
      <c r="L271" s="41"/>
      <c r="M271" s="182" t="s">
        <v>19</v>
      </c>
      <c r="N271" s="183" t="s">
        <v>47</v>
      </c>
      <c r="O271" s="66"/>
      <c r="P271" s="184">
        <f>O271*H271</f>
        <v>0</v>
      </c>
      <c r="Q271" s="184">
        <v>1E-3</v>
      </c>
      <c r="R271" s="184">
        <f>Q271*H271</f>
        <v>5.9652999999999998E-2</v>
      </c>
      <c r="S271" s="184">
        <v>3.1E-4</v>
      </c>
      <c r="T271" s="185">
        <f>S271*H271</f>
        <v>1.8492430000000001E-2</v>
      </c>
      <c r="U271" s="36"/>
      <c r="V271" s="36"/>
      <c r="W271" s="36"/>
      <c r="X271" s="36"/>
      <c r="Y271" s="36"/>
      <c r="Z271" s="36"/>
      <c r="AA271" s="36"/>
      <c r="AB271" s="36"/>
      <c r="AC271" s="36"/>
      <c r="AD271" s="36"/>
      <c r="AE271" s="36"/>
      <c r="AR271" s="186" t="s">
        <v>275</v>
      </c>
      <c r="AT271" s="186" t="s">
        <v>139</v>
      </c>
      <c r="AU271" s="186" t="s">
        <v>86</v>
      </c>
      <c r="AY271" s="19" t="s">
        <v>136</v>
      </c>
      <c r="BE271" s="187">
        <f>IF(N271="základní",J271,0)</f>
        <v>0</v>
      </c>
      <c r="BF271" s="187">
        <f>IF(N271="snížená",J271,0)</f>
        <v>0</v>
      </c>
      <c r="BG271" s="187">
        <f>IF(N271="zákl. přenesená",J271,0)</f>
        <v>0</v>
      </c>
      <c r="BH271" s="187">
        <f>IF(N271="sníž. přenesená",J271,0)</f>
        <v>0</v>
      </c>
      <c r="BI271" s="187">
        <f>IF(N271="nulová",J271,0)</f>
        <v>0</v>
      </c>
      <c r="BJ271" s="19" t="s">
        <v>84</v>
      </c>
      <c r="BK271" s="187">
        <f>ROUND(I271*H271,2)</f>
        <v>0</v>
      </c>
      <c r="BL271" s="19" t="s">
        <v>275</v>
      </c>
      <c r="BM271" s="186" t="s">
        <v>555</v>
      </c>
    </row>
    <row r="272" spans="1:65" s="2" customFormat="1">
      <c r="A272" s="36"/>
      <c r="B272" s="37"/>
      <c r="C272" s="38"/>
      <c r="D272" s="188" t="s">
        <v>144</v>
      </c>
      <c r="E272" s="38"/>
      <c r="F272" s="189" t="s">
        <v>556</v>
      </c>
      <c r="G272" s="38"/>
      <c r="H272" s="38"/>
      <c r="I272" s="190"/>
      <c r="J272" s="38"/>
      <c r="K272" s="38"/>
      <c r="L272" s="41"/>
      <c r="M272" s="191"/>
      <c r="N272" s="192"/>
      <c r="O272" s="66"/>
      <c r="P272" s="66"/>
      <c r="Q272" s="66"/>
      <c r="R272" s="66"/>
      <c r="S272" s="66"/>
      <c r="T272" s="67"/>
      <c r="U272" s="36"/>
      <c r="V272" s="36"/>
      <c r="W272" s="36"/>
      <c r="X272" s="36"/>
      <c r="Y272" s="36"/>
      <c r="Z272" s="36"/>
      <c r="AA272" s="36"/>
      <c r="AB272" s="36"/>
      <c r="AC272" s="36"/>
      <c r="AD272" s="36"/>
      <c r="AE272" s="36"/>
      <c r="AT272" s="19" t="s">
        <v>144</v>
      </c>
      <c r="AU272" s="19" t="s">
        <v>86</v>
      </c>
    </row>
    <row r="273" spans="1:65" s="2" customFormat="1" ht="29.25">
      <c r="A273" s="36"/>
      <c r="B273" s="37"/>
      <c r="C273" s="38"/>
      <c r="D273" s="188" t="s">
        <v>331</v>
      </c>
      <c r="E273" s="38"/>
      <c r="F273" s="193" t="s">
        <v>557</v>
      </c>
      <c r="G273" s="38"/>
      <c r="H273" s="38"/>
      <c r="I273" s="190"/>
      <c r="J273" s="38"/>
      <c r="K273" s="38"/>
      <c r="L273" s="41"/>
      <c r="M273" s="191"/>
      <c r="N273" s="192"/>
      <c r="O273" s="66"/>
      <c r="P273" s="66"/>
      <c r="Q273" s="66"/>
      <c r="R273" s="66"/>
      <c r="S273" s="66"/>
      <c r="T273" s="67"/>
      <c r="U273" s="36"/>
      <c r="V273" s="36"/>
      <c r="W273" s="36"/>
      <c r="X273" s="36"/>
      <c r="Y273" s="36"/>
      <c r="Z273" s="36"/>
      <c r="AA273" s="36"/>
      <c r="AB273" s="36"/>
      <c r="AC273" s="36"/>
      <c r="AD273" s="36"/>
      <c r="AE273" s="36"/>
      <c r="AT273" s="19" t="s">
        <v>331</v>
      </c>
      <c r="AU273" s="19" t="s">
        <v>86</v>
      </c>
    </row>
    <row r="274" spans="1:65" s="13" customFormat="1">
      <c r="B274" s="199"/>
      <c r="C274" s="200"/>
      <c r="D274" s="188" t="s">
        <v>333</v>
      </c>
      <c r="E274" s="201" t="s">
        <v>19</v>
      </c>
      <c r="F274" s="202" t="s">
        <v>558</v>
      </c>
      <c r="G274" s="200"/>
      <c r="H274" s="201" t="s">
        <v>19</v>
      </c>
      <c r="I274" s="203"/>
      <c r="J274" s="200"/>
      <c r="K274" s="200"/>
      <c r="L274" s="204"/>
      <c r="M274" s="205"/>
      <c r="N274" s="206"/>
      <c r="O274" s="206"/>
      <c r="P274" s="206"/>
      <c r="Q274" s="206"/>
      <c r="R274" s="206"/>
      <c r="S274" s="206"/>
      <c r="T274" s="207"/>
      <c r="AT274" s="208" t="s">
        <v>333</v>
      </c>
      <c r="AU274" s="208" t="s">
        <v>86</v>
      </c>
      <c r="AV274" s="13" t="s">
        <v>84</v>
      </c>
      <c r="AW274" s="13" t="s">
        <v>37</v>
      </c>
      <c r="AX274" s="13" t="s">
        <v>76</v>
      </c>
      <c r="AY274" s="208" t="s">
        <v>136</v>
      </c>
    </row>
    <row r="275" spans="1:65" s="14" customFormat="1">
      <c r="B275" s="209"/>
      <c r="C275" s="210"/>
      <c r="D275" s="188" t="s">
        <v>333</v>
      </c>
      <c r="E275" s="211" t="s">
        <v>19</v>
      </c>
      <c r="F275" s="212" t="s">
        <v>559</v>
      </c>
      <c r="G275" s="210"/>
      <c r="H275" s="213">
        <v>59.652999999999999</v>
      </c>
      <c r="I275" s="214"/>
      <c r="J275" s="210"/>
      <c r="K275" s="210"/>
      <c r="L275" s="215"/>
      <c r="M275" s="216"/>
      <c r="N275" s="217"/>
      <c r="O275" s="217"/>
      <c r="P275" s="217"/>
      <c r="Q275" s="217"/>
      <c r="R275" s="217"/>
      <c r="S275" s="217"/>
      <c r="T275" s="218"/>
      <c r="AT275" s="219" t="s">
        <v>333</v>
      </c>
      <c r="AU275" s="219" t="s">
        <v>86</v>
      </c>
      <c r="AV275" s="14" t="s">
        <v>86</v>
      </c>
      <c r="AW275" s="14" t="s">
        <v>37</v>
      </c>
      <c r="AX275" s="14" t="s">
        <v>84</v>
      </c>
      <c r="AY275" s="219" t="s">
        <v>136</v>
      </c>
    </row>
    <row r="276" spans="1:65" s="2" customFormat="1" ht="16.5" customHeight="1">
      <c r="A276" s="36"/>
      <c r="B276" s="37"/>
      <c r="C276" s="175" t="s">
        <v>560</v>
      </c>
      <c r="D276" s="175" t="s">
        <v>139</v>
      </c>
      <c r="E276" s="176" t="s">
        <v>561</v>
      </c>
      <c r="F276" s="177" t="s">
        <v>562</v>
      </c>
      <c r="G276" s="178" t="s">
        <v>185</v>
      </c>
      <c r="H276" s="179">
        <v>196.8</v>
      </c>
      <c r="I276" s="180"/>
      <c r="J276" s="181">
        <f>ROUND(I276*H276,2)</f>
        <v>0</v>
      </c>
      <c r="K276" s="177" t="s">
        <v>19</v>
      </c>
      <c r="L276" s="41"/>
      <c r="M276" s="182" t="s">
        <v>19</v>
      </c>
      <c r="N276" s="183" t="s">
        <v>47</v>
      </c>
      <c r="O276" s="66"/>
      <c r="P276" s="184">
        <f>O276*H276</f>
        <v>0</v>
      </c>
      <c r="Q276" s="184">
        <v>0</v>
      </c>
      <c r="R276" s="184">
        <f>Q276*H276</f>
        <v>0</v>
      </c>
      <c r="S276" s="184">
        <v>0</v>
      </c>
      <c r="T276" s="185">
        <f>S276*H276</f>
        <v>0</v>
      </c>
      <c r="U276" s="36"/>
      <c r="V276" s="36"/>
      <c r="W276" s="36"/>
      <c r="X276" s="36"/>
      <c r="Y276" s="36"/>
      <c r="Z276" s="36"/>
      <c r="AA276" s="36"/>
      <c r="AB276" s="36"/>
      <c r="AC276" s="36"/>
      <c r="AD276" s="36"/>
      <c r="AE276" s="36"/>
      <c r="AR276" s="186" t="s">
        <v>275</v>
      </c>
      <c r="AT276" s="186" t="s">
        <v>139</v>
      </c>
      <c r="AU276" s="186" t="s">
        <v>86</v>
      </c>
      <c r="AY276" s="19" t="s">
        <v>136</v>
      </c>
      <c r="BE276" s="187">
        <f>IF(N276="základní",J276,0)</f>
        <v>0</v>
      </c>
      <c r="BF276" s="187">
        <f>IF(N276="snížená",J276,0)</f>
        <v>0</v>
      </c>
      <c r="BG276" s="187">
        <f>IF(N276="zákl. přenesená",J276,0)</f>
        <v>0</v>
      </c>
      <c r="BH276" s="187">
        <f>IF(N276="sníž. přenesená",J276,0)</f>
        <v>0</v>
      </c>
      <c r="BI276" s="187">
        <f>IF(N276="nulová",J276,0)</f>
        <v>0</v>
      </c>
      <c r="BJ276" s="19" t="s">
        <v>84</v>
      </c>
      <c r="BK276" s="187">
        <f>ROUND(I276*H276,2)</f>
        <v>0</v>
      </c>
      <c r="BL276" s="19" t="s">
        <v>275</v>
      </c>
      <c r="BM276" s="186" t="s">
        <v>563</v>
      </c>
    </row>
    <row r="277" spans="1:65" s="2" customFormat="1" ht="19.5">
      <c r="A277" s="36"/>
      <c r="B277" s="37"/>
      <c r="C277" s="38"/>
      <c r="D277" s="188" t="s">
        <v>144</v>
      </c>
      <c r="E277" s="38"/>
      <c r="F277" s="189" t="s">
        <v>564</v>
      </c>
      <c r="G277" s="38"/>
      <c r="H277" s="38"/>
      <c r="I277" s="190"/>
      <c r="J277" s="38"/>
      <c r="K277" s="38"/>
      <c r="L277" s="41"/>
      <c r="M277" s="191"/>
      <c r="N277" s="192"/>
      <c r="O277" s="66"/>
      <c r="P277" s="66"/>
      <c r="Q277" s="66"/>
      <c r="R277" s="66"/>
      <c r="S277" s="66"/>
      <c r="T277" s="67"/>
      <c r="U277" s="36"/>
      <c r="V277" s="36"/>
      <c r="W277" s="36"/>
      <c r="X277" s="36"/>
      <c r="Y277" s="36"/>
      <c r="Z277" s="36"/>
      <c r="AA277" s="36"/>
      <c r="AB277" s="36"/>
      <c r="AC277" s="36"/>
      <c r="AD277" s="36"/>
      <c r="AE277" s="36"/>
      <c r="AT277" s="19" t="s">
        <v>144</v>
      </c>
      <c r="AU277" s="19" t="s">
        <v>86</v>
      </c>
    </row>
    <row r="278" spans="1:65" s="2" customFormat="1" ht="29.25">
      <c r="A278" s="36"/>
      <c r="B278" s="37"/>
      <c r="C278" s="38"/>
      <c r="D278" s="188" t="s">
        <v>331</v>
      </c>
      <c r="E278" s="38"/>
      <c r="F278" s="193" t="s">
        <v>565</v>
      </c>
      <c r="G278" s="38"/>
      <c r="H278" s="38"/>
      <c r="I278" s="190"/>
      <c r="J278" s="38"/>
      <c r="K278" s="38"/>
      <c r="L278" s="41"/>
      <c r="M278" s="191"/>
      <c r="N278" s="192"/>
      <c r="O278" s="66"/>
      <c r="P278" s="66"/>
      <c r="Q278" s="66"/>
      <c r="R278" s="66"/>
      <c r="S278" s="66"/>
      <c r="T278" s="67"/>
      <c r="U278" s="36"/>
      <c r="V278" s="36"/>
      <c r="W278" s="36"/>
      <c r="X278" s="36"/>
      <c r="Y278" s="36"/>
      <c r="Z278" s="36"/>
      <c r="AA278" s="36"/>
      <c r="AB278" s="36"/>
      <c r="AC278" s="36"/>
      <c r="AD278" s="36"/>
      <c r="AE278" s="36"/>
      <c r="AT278" s="19" t="s">
        <v>331</v>
      </c>
      <c r="AU278" s="19" t="s">
        <v>86</v>
      </c>
    </row>
    <row r="279" spans="1:65" s="14" customFormat="1">
      <c r="B279" s="209"/>
      <c r="C279" s="210"/>
      <c r="D279" s="188" t="s">
        <v>333</v>
      </c>
      <c r="E279" s="211" t="s">
        <v>19</v>
      </c>
      <c r="F279" s="212" t="s">
        <v>566</v>
      </c>
      <c r="G279" s="210"/>
      <c r="H279" s="213">
        <v>196.8</v>
      </c>
      <c r="I279" s="214"/>
      <c r="J279" s="210"/>
      <c r="K279" s="210"/>
      <c r="L279" s="215"/>
      <c r="M279" s="216"/>
      <c r="N279" s="217"/>
      <c r="O279" s="217"/>
      <c r="P279" s="217"/>
      <c r="Q279" s="217"/>
      <c r="R279" s="217"/>
      <c r="S279" s="217"/>
      <c r="T279" s="218"/>
      <c r="AT279" s="219" t="s">
        <v>333</v>
      </c>
      <c r="AU279" s="219" t="s">
        <v>86</v>
      </c>
      <c r="AV279" s="14" t="s">
        <v>86</v>
      </c>
      <c r="AW279" s="14" t="s">
        <v>37</v>
      </c>
      <c r="AX279" s="14" t="s">
        <v>84</v>
      </c>
      <c r="AY279" s="219" t="s">
        <v>136</v>
      </c>
    </row>
    <row r="280" spans="1:65" s="2" customFormat="1" ht="16.5" customHeight="1">
      <c r="A280" s="36"/>
      <c r="B280" s="37"/>
      <c r="C280" s="242" t="s">
        <v>567</v>
      </c>
      <c r="D280" s="242" t="s">
        <v>221</v>
      </c>
      <c r="E280" s="243" t="s">
        <v>568</v>
      </c>
      <c r="F280" s="244" t="s">
        <v>569</v>
      </c>
      <c r="G280" s="245" t="s">
        <v>185</v>
      </c>
      <c r="H280" s="246">
        <v>187.19800000000001</v>
      </c>
      <c r="I280" s="247"/>
      <c r="J280" s="248">
        <f>ROUND(I280*H280,2)</f>
        <v>0</v>
      </c>
      <c r="K280" s="244" t="s">
        <v>344</v>
      </c>
      <c r="L280" s="249"/>
      <c r="M280" s="250" t="s">
        <v>19</v>
      </c>
      <c r="N280" s="251" t="s">
        <v>47</v>
      </c>
      <c r="O280" s="66"/>
      <c r="P280" s="184">
        <f>O280*H280</f>
        <v>0</v>
      </c>
      <c r="Q280" s="184">
        <v>0</v>
      </c>
      <c r="R280" s="184">
        <f>Q280*H280</f>
        <v>0</v>
      </c>
      <c r="S280" s="184">
        <v>0</v>
      </c>
      <c r="T280" s="185">
        <f>S280*H280</f>
        <v>0</v>
      </c>
      <c r="U280" s="36"/>
      <c r="V280" s="36"/>
      <c r="W280" s="36"/>
      <c r="X280" s="36"/>
      <c r="Y280" s="36"/>
      <c r="Z280" s="36"/>
      <c r="AA280" s="36"/>
      <c r="AB280" s="36"/>
      <c r="AC280" s="36"/>
      <c r="AD280" s="36"/>
      <c r="AE280" s="36"/>
      <c r="AR280" s="186" t="s">
        <v>455</v>
      </c>
      <c r="AT280" s="186" t="s">
        <v>221</v>
      </c>
      <c r="AU280" s="186" t="s">
        <v>86</v>
      </c>
      <c r="AY280" s="19" t="s">
        <v>136</v>
      </c>
      <c r="BE280" s="187">
        <f>IF(N280="základní",J280,0)</f>
        <v>0</v>
      </c>
      <c r="BF280" s="187">
        <f>IF(N280="snížená",J280,0)</f>
        <v>0</v>
      </c>
      <c r="BG280" s="187">
        <f>IF(N280="zákl. přenesená",J280,0)</f>
        <v>0</v>
      </c>
      <c r="BH280" s="187">
        <f>IF(N280="sníž. přenesená",J280,0)</f>
        <v>0</v>
      </c>
      <c r="BI280" s="187">
        <f>IF(N280="nulová",J280,0)</f>
        <v>0</v>
      </c>
      <c r="BJ280" s="19" t="s">
        <v>84</v>
      </c>
      <c r="BK280" s="187">
        <f>ROUND(I280*H280,2)</f>
        <v>0</v>
      </c>
      <c r="BL280" s="19" t="s">
        <v>275</v>
      </c>
      <c r="BM280" s="186" t="s">
        <v>570</v>
      </c>
    </row>
    <row r="281" spans="1:65" s="2" customFormat="1">
      <c r="A281" s="36"/>
      <c r="B281" s="37"/>
      <c r="C281" s="38"/>
      <c r="D281" s="188" t="s">
        <v>144</v>
      </c>
      <c r="E281" s="38"/>
      <c r="F281" s="189" t="s">
        <v>569</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144</v>
      </c>
      <c r="AU281" s="19" t="s">
        <v>86</v>
      </c>
    </row>
    <row r="282" spans="1:65" s="14" customFormat="1">
      <c r="B282" s="209"/>
      <c r="C282" s="210"/>
      <c r="D282" s="188" t="s">
        <v>333</v>
      </c>
      <c r="E282" s="211" t="s">
        <v>19</v>
      </c>
      <c r="F282" s="212" t="s">
        <v>571</v>
      </c>
      <c r="G282" s="210"/>
      <c r="H282" s="213">
        <v>178.28399999999999</v>
      </c>
      <c r="I282" s="214"/>
      <c r="J282" s="210"/>
      <c r="K282" s="210"/>
      <c r="L282" s="215"/>
      <c r="M282" s="216"/>
      <c r="N282" s="217"/>
      <c r="O282" s="217"/>
      <c r="P282" s="217"/>
      <c r="Q282" s="217"/>
      <c r="R282" s="217"/>
      <c r="S282" s="217"/>
      <c r="T282" s="218"/>
      <c r="AT282" s="219" t="s">
        <v>333</v>
      </c>
      <c r="AU282" s="219" t="s">
        <v>86</v>
      </c>
      <c r="AV282" s="14" t="s">
        <v>86</v>
      </c>
      <c r="AW282" s="14" t="s">
        <v>37</v>
      </c>
      <c r="AX282" s="14" t="s">
        <v>84</v>
      </c>
      <c r="AY282" s="219" t="s">
        <v>136</v>
      </c>
    </row>
    <row r="283" spans="1:65" s="14" customFormat="1">
      <c r="B283" s="209"/>
      <c r="C283" s="210"/>
      <c r="D283" s="188" t="s">
        <v>333</v>
      </c>
      <c r="E283" s="210"/>
      <c r="F283" s="212" t="s">
        <v>572</v>
      </c>
      <c r="G283" s="210"/>
      <c r="H283" s="213">
        <v>187.19800000000001</v>
      </c>
      <c r="I283" s="214"/>
      <c r="J283" s="210"/>
      <c r="K283" s="210"/>
      <c r="L283" s="215"/>
      <c r="M283" s="216"/>
      <c r="N283" s="217"/>
      <c r="O283" s="217"/>
      <c r="P283" s="217"/>
      <c r="Q283" s="217"/>
      <c r="R283" s="217"/>
      <c r="S283" s="217"/>
      <c r="T283" s="218"/>
      <c r="AT283" s="219" t="s">
        <v>333</v>
      </c>
      <c r="AU283" s="219" t="s">
        <v>86</v>
      </c>
      <c r="AV283" s="14" t="s">
        <v>86</v>
      </c>
      <c r="AW283" s="14" t="s">
        <v>4</v>
      </c>
      <c r="AX283" s="14" t="s">
        <v>84</v>
      </c>
      <c r="AY283" s="219" t="s">
        <v>136</v>
      </c>
    </row>
    <row r="284" spans="1:65" s="2" customFormat="1" ht="16.5" customHeight="1">
      <c r="A284" s="36"/>
      <c r="B284" s="37"/>
      <c r="C284" s="175" t="s">
        <v>573</v>
      </c>
      <c r="D284" s="175" t="s">
        <v>139</v>
      </c>
      <c r="E284" s="176" t="s">
        <v>574</v>
      </c>
      <c r="F284" s="177" t="s">
        <v>575</v>
      </c>
      <c r="G284" s="178" t="s">
        <v>185</v>
      </c>
      <c r="H284" s="179">
        <v>298.26400000000001</v>
      </c>
      <c r="I284" s="180"/>
      <c r="J284" s="181">
        <f>ROUND(I284*H284,2)</f>
        <v>0</v>
      </c>
      <c r="K284" s="177" t="s">
        <v>344</v>
      </c>
      <c r="L284" s="41"/>
      <c r="M284" s="182" t="s">
        <v>19</v>
      </c>
      <c r="N284" s="183" t="s">
        <v>47</v>
      </c>
      <c r="O284" s="66"/>
      <c r="P284" s="184">
        <f>O284*H284</f>
        <v>0</v>
      </c>
      <c r="Q284" s="184">
        <v>2.0000000000000001E-4</v>
      </c>
      <c r="R284" s="184">
        <f>Q284*H284</f>
        <v>5.9652800000000006E-2</v>
      </c>
      <c r="S284" s="184">
        <v>0</v>
      </c>
      <c r="T284" s="185">
        <f>S284*H284</f>
        <v>0</v>
      </c>
      <c r="U284" s="36"/>
      <c r="V284" s="36"/>
      <c r="W284" s="36"/>
      <c r="X284" s="36"/>
      <c r="Y284" s="36"/>
      <c r="Z284" s="36"/>
      <c r="AA284" s="36"/>
      <c r="AB284" s="36"/>
      <c r="AC284" s="36"/>
      <c r="AD284" s="36"/>
      <c r="AE284" s="36"/>
      <c r="AR284" s="186" t="s">
        <v>275</v>
      </c>
      <c r="AT284" s="186" t="s">
        <v>139</v>
      </c>
      <c r="AU284" s="186" t="s">
        <v>86</v>
      </c>
      <c r="AY284" s="19" t="s">
        <v>136</v>
      </c>
      <c r="BE284" s="187">
        <f>IF(N284="základní",J284,0)</f>
        <v>0</v>
      </c>
      <c r="BF284" s="187">
        <f>IF(N284="snížená",J284,0)</f>
        <v>0</v>
      </c>
      <c r="BG284" s="187">
        <f>IF(N284="zákl. přenesená",J284,0)</f>
        <v>0</v>
      </c>
      <c r="BH284" s="187">
        <f>IF(N284="sníž. přenesená",J284,0)</f>
        <v>0</v>
      </c>
      <c r="BI284" s="187">
        <f>IF(N284="nulová",J284,0)</f>
        <v>0</v>
      </c>
      <c r="BJ284" s="19" t="s">
        <v>84</v>
      </c>
      <c r="BK284" s="187">
        <f>ROUND(I284*H284,2)</f>
        <v>0</v>
      </c>
      <c r="BL284" s="19" t="s">
        <v>275</v>
      </c>
      <c r="BM284" s="186" t="s">
        <v>576</v>
      </c>
    </row>
    <row r="285" spans="1:65" s="2" customFormat="1">
      <c r="A285" s="36"/>
      <c r="B285" s="37"/>
      <c r="C285" s="38"/>
      <c r="D285" s="188" t="s">
        <v>144</v>
      </c>
      <c r="E285" s="38"/>
      <c r="F285" s="189" t="s">
        <v>577</v>
      </c>
      <c r="G285" s="38"/>
      <c r="H285" s="38"/>
      <c r="I285" s="190"/>
      <c r="J285" s="38"/>
      <c r="K285" s="38"/>
      <c r="L285" s="41"/>
      <c r="M285" s="191"/>
      <c r="N285" s="192"/>
      <c r="O285" s="66"/>
      <c r="P285" s="66"/>
      <c r="Q285" s="66"/>
      <c r="R285" s="66"/>
      <c r="S285" s="66"/>
      <c r="T285" s="67"/>
      <c r="U285" s="36"/>
      <c r="V285" s="36"/>
      <c r="W285" s="36"/>
      <c r="X285" s="36"/>
      <c r="Y285" s="36"/>
      <c r="Z285" s="36"/>
      <c r="AA285" s="36"/>
      <c r="AB285" s="36"/>
      <c r="AC285" s="36"/>
      <c r="AD285" s="36"/>
      <c r="AE285" s="36"/>
      <c r="AT285" s="19" t="s">
        <v>144</v>
      </c>
      <c r="AU285" s="19" t="s">
        <v>86</v>
      </c>
    </row>
    <row r="286" spans="1:65" s="14" customFormat="1">
      <c r="B286" s="209"/>
      <c r="C286" s="210"/>
      <c r="D286" s="188" t="s">
        <v>333</v>
      </c>
      <c r="E286" s="211" t="s">
        <v>19</v>
      </c>
      <c r="F286" s="212" t="s">
        <v>305</v>
      </c>
      <c r="G286" s="210"/>
      <c r="H286" s="213">
        <v>298.26400000000001</v>
      </c>
      <c r="I286" s="214"/>
      <c r="J286" s="210"/>
      <c r="K286" s="210"/>
      <c r="L286" s="215"/>
      <c r="M286" s="216"/>
      <c r="N286" s="217"/>
      <c r="O286" s="217"/>
      <c r="P286" s="217"/>
      <c r="Q286" s="217"/>
      <c r="R286" s="217"/>
      <c r="S286" s="217"/>
      <c r="T286" s="218"/>
      <c r="AT286" s="219" t="s">
        <v>333</v>
      </c>
      <c r="AU286" s="219" t="s">
        <v>86</v>
      </c>
      <c r="AV286" s="14" t="s">
        <v>86</v>
      </c>
      <c r="AW286" s="14" t="s">
        <v>37</v>
      </c>
      <c r="AX286" s="14" t="s">
        <v>84</v>
      </c>
      <c r="AY286" s="219" t="s">
        <v>136</v>
      </c>
    </row>
    <row r="287" spans="1:65" s="2" customFormat="1" ht="16.5" customHeight="1">
      <c r="A287" s="36"/>
      <c r="B287" s="37"/>
      <c r="C287" s="175" t="s">
        <v>578</v>
      </c>
      <c r="D287" s="175" t="s">
        <v>139</v>
      </c>
      <c r="E287" s="176" t="s">
        <v>579</v>
      </c>
      <c r="F287" s="177" t="s">
        <v>580</v>
      </c>
      <c r="G287" s="178" t="s">
        <v>185</v>
      </c>
      <c r="H287" s="179">
        <v>131.19999999999999</v>
      </c>
      <c r="I287" s="180"/>
      <c r="J287" s="181">
        <f>ROUND(I287*H287,2)</f>
        <v>0</v>
      </c>
      <c r="K287" s="177" t="s">
        <v>344</v>
      </c>
      <c r="L287" s="41"/>
      <c r="M287" s="182" t="s">
        <v>19</v>
      </c>
      <c r="N287" s="183" t="s">
        <v>47</v>
      </c>
      <c r="O287" s="66"/>
      <c r="P287" s="184">
        <f>O287*H287</f>
        <v>0</v>
      </c>
      <c r="Q287" s="184">
        <v>1.0000000000000001E-5</v>
      </c>
      <c r="R287" s="184">
        <f>Q287*H287</f>
        <v>1.312E-3</v>
      </c>
      <c r="S287" s="184">
        <v>0</v>
      </c>
      <c r="T287" s="185">
        <f>S287*H287</f>
        <v>0</v>
      </c>
      <c r="U287" s="36"/>
      <c r="V287" s="36"/>
      <c r="W287" s="36"/>
      <c r="X287" s="36"/>
      <c r="Y287" s="36"/>
      <c r="Z287" s="36"/>
      <c r="AA287" s="36"/>
      <c r="AB287" s="36"/>
      <c r="AC287" s="36"/>
      <c r="AD287" s="36"/>
      <c r="AE287" s="36"/>
      <c r="AR287" s="186" t="s">
        <v>275</v>
      </c>
      <c r="AT287" s="186" t="s">
        <v>139</v>
      </c>
      <c r="AU287" s="186" t="s">
        <v>86</v>
      </c>
      <c r="AY287" s="19" t="s">
        <v>136</v>
      </c>
      <c r="BE287" s="187">
        <f>IF(N287="základní",J287,0)</f>
        <v>0</v>
      </c>
      <c r="BF287" s="187">
        <f>IF(N287="snížená",J287,0)</f>
        <v>0</v>
      </c>
      <c r="BG287" s="187">
        <f>IF(N287="zákl. přenesená",J287,0)</f>
        <v>0</v>
      </c>
      <c r="BH287" s="187">
        <f>IF(N287="sníž. přenesená",J287,0)</f>
        <v>0</v>
      </c>
      <c r="BI287" s="187">
        <f>IF(N287="nulová",J287,0)</f>
        <v>0</v>
      </c>
      <c r="BJ287" s="19" t="s">
        <v>84</v>
      </c>
      <c r="BK287" s="187">
        <f>ROUND(I287*H287,2)</f>
        <v>0</v>
      </c>
      <c r="BL287" s="19" t="s">
        <v>275</v>
      </c>
      <c r="BM287" s="186" t="s">
        <v>581</v>
      </c>
    </row>
    <row r="288" spans="1:65" s="2" customFormat="1">
      <c r="A288" s="36"/>
      <c r="B288" s="37"/>
      <c r="C288" s="38"/>
      <c r="D288" s="188" t="s">
        <v>144</v>
      </c>
      <c r="E288" s="38"/>
      <c r="F288" s="189" t="s">
        <v>582</v>
      </c>
      <c r="G288" s="38"/>
      <c r="H288" s="38"/>
      <c r="I288" s="190"/>
      <c r="J288" s="38"/>
      <c r="K288" s="38"/>
      <c r="L288" s="41"/>
      <c r="M288" s="191"/>
      <c r="N288" s="192"/>
      <c r="O288" s="66"/>
      <c r="P288" s="66"/>
      <c r="Q288" s="66"/>
      <c r="R288" s="66"/>
      <c r="S288" s="66"/>
      <c r="T288" s="67"/>
      <c r="U288" s="36"/>
      <c r="V288" s="36"/>
      <c r="W288" s="36"/>
      <c r="X288" s="36"/>
      <c r="Y288" s="36"/>
      <c r="Z288" s="36"/>
      <c r="AA288" s="36"/>
      <c r="AB288" s="36"/>
      <c r="AC288" s="36"/>
      <c r="AD288" s="36"/>
      <c r="AE288" s="36"/>
      <c r="AT288" s="19" t="s">
        <v>144</v>
      </c>
      <c r="AU288" s="19" t="s">
        <v>86</v>
      </c>
    </row>
    <row r="289" spans="1:65" s="14" customFormat="1">
      <c r="B289" s="209"/>
      <c r="C289" s="210"/>
      <c r="D289" s="188" t="s">
        <v>333</v>
      </c>
      <c r="E289" s="211" t="s">
        <v>19</v>
      </c>
      <c r="F289" s="212" t="s">
        <v>583</v>
      </c>
      <c r="G289" s="210"/>
      <c r="H289" s="213">
        <v>131.19999999999999</v>
      </c>
      <c r="I289" s="214"/>
      <c r="J289" s="210"/>
      <c r="K289" s="210"/>
      <c r="L289" s="215"/>
      <c r="M289" s="216"/>
      <c r="N289" s="217"/>
      <c r="O289" s="217"/>
      <c r="P289" s="217"/>
      <c r="Q289" s="217"/>
      <c r="R289" s="217"/>
      <c r="S289" s="217"/>
      <c r="T289" s="218"/>
      <c r="AT289" s="219" t="s">
        <v>333</v>
      </c>
      <c r="AU289" s="219" t="s">
        <v>86</v>
      </c>
      <c r="AV289" s="14" t="s">
        <v>86</v>
      </c>
      <c r="AW289" s="14" t="s">
        <v>37</v>
      </c>
      <c r="AX289" s="14" t="s">
        <v>84</v>
      </c>
      <c r="AY289" s="219" t="s">
        <v>136</v>
      </c>
    </row>
    <row r="290" spans="1:65" s="2" customFormat="1" ht="21.75" customHeight="1">
      <c r="A290" s="36"/>
      <c r="B290" s="37"/>
      <c r="C290" s="175" t="s">
        <v>584</v>
      </c>
      <c r="D290" s="175" t="s">
        <v>139</v>
      </c>
      <c r="E290" s="176" t="s">
        <v>585</v>
      </c>
      <c r="F290" s="177" t="s">
        <v>586</v>
      </c>
      <c r="G290" s="178" t="s">
        <v>185</v>
      </c>
      <c r="H290" s="179">
        <v>298.26400000000001</v>
      </c>
      <c r="I290" s="180"/>
      <c r="J290" s="181">
        <f>ROUND(I290*H290,2)</f>
        <v>0</v>
      </c>
      <c r="K290" s="177" t="s">
        <v>344</v>
      </c>
      <c r="L290" s="41"/>
      <c r="M290" s="182" t="s">
        <v>19</v>
      </c>
      <c r="N290" s="183" t="s">
        <v>47</v>
      </c>
      <c r="O290" s="66"/>
      <c r="P290" s="184">
        <f>O290*H290</f>
        <v>0</v>
      </c>
      <c r="Q290" s="184">
        <v>2.5999999999999998E-4</v>
      </c>
      <c r="R290" s="184">
        <f>Q290*H290</f>
        <v>7.7548640000000002E-2</v>
      </c>
      <c r="S290" s="184">
        <v>0</v>
      </c>
      <c r="T290" s="185">
        <f>S290*H290</f>
        <v>0</v>
      </c>
      <c r="U290" s="36"/>
      <c r="V290" s="36"/>
      <c r="W290" s="36"/>
      <c r="X290" s="36"/>
      <c r="Y290" s="36"/>
      <c r="Z290" s="36"/>
      <c r="AA290" s="36"/>
      <c r="AB290" s="36"/>
      <c r="AC290" s="36"/>
      <c r="AD290" s="36"/>
      <c r="AE290" s="36"/>
      <c r="AR290" s="186" t="s">
        <v>275</v>
      </c>
      <c r="AT290" s="186" t="s">
        <v>139</v>
      </c>
      <c r="AU290" s="186" t="s">
        <v>86</v>
      </c>
      <c r="AY290" s="19" t="s">
        <v>136</v>
      </c>
      <c r="BE290" s="187">
        <f>IF(N290="základní",J290,0)</f>
        <v>0</v>
      </c>
      <c r="BF290" s="187">
        <f>IF(N290="snížená",J290,0)</f>
        <v>0</v>
      </c>
      <c r="BG290" s="187">
        <f>IF(N290="zákl. přenesená",J290,0)</f>
        <v>0</v>
      </c>
      <c r="BH290" s="187">
        <f>IF(N290="sníž. přenesená",J290,0)</f>
        <v>0</v>
      </c>
      <c r="BI290" s="187">
        <f>IF(N290="nulová",J290,0)</f>
        <v>0</v>
      </c>
      <c r="BJ290" s="19" t="s">
        <v>84</v>
      </c>
      <c r="BK290" s="187">
        <f>ROUND(I290*H290,2)</f>
        <v>0</v>
      </c>
      <c r="BL290" s="19" t="s">
        <v>275</v>
      </c>
      <c r="BM290" s="186" t="s">
        <v>587</v>
      </c>
    </row>
    <row r="291" spans="1:65" s="2" customFormat="1">
      <c r="A291" s="36"/>
      <c r="B291" s="37"/>
      <c r="C291" s="38"/>
      <c r="D291" s="188" t="s">
        <v>144</v>
      </c>
      <c r="E291" s="38"/>
      <c r="F291" s="189" t="s">
        <v>588</v>
      </c>
      <c r="G291" s="38"/>
      <c r="H291" s="38"/>
      <c r="I291" s="190"/>
      <c r="J291" s="38"/>
      <c r="K291" s="38"/>
      <c r="L291" s="41"/>
      <c r="M291" s="191"/>
      <c r="N291" s="192"/>
      <c r="O291" s="66"/>
      <c r="P291" s="66"/>
      <c r="Q291" s="66"/>
      <c r="R291" s="66"/>
      <c r="S291" s="66"/>
      <c r="T291" s="67"/>
      <c r="U291" s="36"/>
      <c r="V291" s="36"/>
      <c r="W291" s="36"/>
      <c r="X291" s="36"/>
      <c r="Y291" s="36"/>
      <c r="Z291" s="36"/>
      <c r="AA291" s="36"/>
      <c r="AB291" s="36"/>
      <c r="AC291" s="36"/>
      <c r="AD291" s="36"/>
      <c r="AE291" s="36"/>
      <c r="AT291" s="19" t="s">
        <v>144</v>
      </c>
      <c r="AU291" s="19" t="s">
        <v>86</v>
      </c>
    </row>
    <row r="292" spans="1:65" s="13" customFormat="1">
      <c r="B292" s="199"/>
      <c r="C292" s="200"/>
      <c r="D292" s="188" t="s">
        <v>333</v>
      </c>
      <c r="E292" s="201" t="s">
        <v>19</v>
      </c>
      <c r="F292" s="202" t="s">
        <v>589</v>
      </c>
      <c r="G292" s="200"/>
      <c r="H292" s="201" t="s">
        <v>19</v>
      </c>
      <c r="I292" s="203"/>
      <c r="J292" s="200"/>
      <c r="K292" s="200"/>
      <c r="L292" s="204"/>
      <c r="M292" s="205"/>
      <c r="N292" s="206"/>
      <c r="O292" s="206"/>
      <c r="P292" s="206"/>
      <c r="Q292" s="206"/>
      <c r="R292" s="206"/>
      <c r="S292" s="206"/>
      <c r="T292" s="207"/>
      <c r="AT292" s="208" t="s">
        <v>333</v>
      </c>
      <c r="AU292" s="208" t="s">
        <v>86</v>
      </c>
      <c r="AV292" s="13" t="s">
        <v>84</v>
      </c>
      <c r="AW292" s="13" t="s">
        <v>37</v>
      </c>
      <c r="AX292" s="13" t="s">
        <v>76</v>
      </c>
      <c r="AY292" s="208" t="s">
        <v>136</v>
      </c>
    </row>
    <row r="293" spans="1:65" s="13" customFormat="1">
      <c r="B293" s="199"/>
      <c r="C293" s="200"/>
      <c r="D293" s="188" t="s">
        <v>333</v>
      </c>
      <c r="E293" s="201" t="s">
        <v>19</v>
      </c>
      <c r="F293" s="202" t="s">
        <v>590</v>
      </c>
      <c r="G293" s="200"/>
      <c r="H293" s="201" t="s">
        <v>19</v>
      </c>
      <c r="I293" s="203"/>
      <c r="J293" s="200"/>
      <c r="K293" s="200"/>
      <c r="L293" s="204"/>
      <c r="M293" s="205"/>
      <c r="N293" s="206"/>
      <c r="O293" s="206"/>
      <c r="P293" s="206"/>
      <c r="Q293" s="206"/>
      <c r="R293" s="206"/>
      <c r="S293" s="206"/>
      <c r="T293" s="207"/>
      <c r="AT293" s="208" t="s">
        <v>333</v>
      </c>
      <c r="AU293" s="208" t="s">
        <v>86</v>
      </c>
      <c r="AV293" s="13" t="s">
        <v>84</v>
      </c>
      <c r="AW293" s="13" t="s">
        <v>37</v>
      </c>
      <c r="AX293" s="13" t="s">
        <v>76</v>
      </c>
      <c r="AY293" s="208" t="s">
        <v>136</v>
      </c>
    </row>
    <row r="294" spans="1:65" s="14" customFormat="1">
      <c r="B294" s="209"/>
      <c r="C294" s="210"/>
      <c r="D294" s="188" t="s">
        <v>333</v>
      </c>
      <c r="E294" s="211" t="s">
        <v>19</v>
      </c>
      <c r="F294" s="212" t="s">
        <v>591</v>
      </c>
      <c r="G294" s="210"/>
      <c r="H294" s="213">
        <v>58.22</v>
      </c>
      <c r="I294" s="214"/>
      <c r="J294" s="210"/>
      <c r="K294" s="210"/>
      <c r="L294" s="215"/>
      <c r="M294" s="216"/>
      <c r="N294" s="217"/>
      <c r="O294" s="217"/>
      <c r="P294" s="217"/>
      <c r="Q294" s="217"/>
      <c r="R294" s="217"/>
      <c r="S294" s="217"/>
      <c r="T294" s="218"/>
      <c r="AT294" s="219" t="s">
        <v>333</v>
      </c>
      <c r="AU294" s="219" t="s">
        <v>86</v>
      </c>
      <c r="AV294" s="14" t="s">
        <v>86</v>
      </c>
      <c r="AW294" s="14" t="s">
        <v>37</v>
      </c>
      <c r="AX294" s="14" t="s">
        <v>76</v>
      </c>
      <c r="AY294" s="219" t="s">
        <v>136</v>
      </c>
    </row>
    <row r="295" spans="1:65" s="14" customFormat="1">
      <c r="B295" s="209"/>
      <c r="C295" s="210"/>
      <c r="D295" s="188" t="s">
        <v>333</v>
      </c>
      <c r="E295" s="211" t="s">
        <v>19</v>
      </c>
      <c r="F295" s="212" t="s">
        <v>592</v>
      </c>
      <c r="G295" s="210"/>
      <c r="H295" s="213">
        <v>50.02</v>
      </c>
      <c r="I295" s="214"/>
      <c r="J295" s="210"/>
      <c r="K295" s="210"/>
      <c r="L295" s="215"/>
      <c r="M295" s="216"/>
      <c r="N295" s="217"/>
      <c r="O295" s="217"/>
      <c r="P295" s="217"/>
      <c r="Q295" s="217"/>
      <c r="R295" s="217"/>
      <c r="S295" s="217"/>
      <c r="T295" s="218"/>
      <c r="AT295" s="219" t="s">
        <v>333</v>
      </c>
      <c r="AU295" s="219" t="s">
        <v>86</v>
      </c>
      <c r="AV295" s="14" t="s">
        <v>86</v>
      </c>
      <c r="AW295" s="14" t="s">
        <v>37</v>
      </c>
      <c r="AX295" s="14" t="s">
        <v>76</v>
      </c>
      <c r="AY295" s="219" t="s">
        <v>136</v>
      </c>
    </row>
    <row r="296" spans="1:65" s="14" customFormat="1">
      <c r="B296" s="209"/>
      <c r="C296" s="210"/>
      <c r="D296" s="188" t="s">
        <v>333</v>
      </c>
      <c r="E296" s="211" t="s">
        <v>19</v>
      </c>
      <c r="F296" s="212" t="s">
        <v>593</v>
      </c>
      <c r="G296" s="210"/>
      <c r="H296" s="213">
        <v>56.2</v>
      </c>
      <c r="I296" s="214"/>
      <c r="J296" s="210"/>
      <c r="K296" s="210"/>
      <c r="L296" s="215"/>
      <c r="M296" s="216"/>
      <c r="N296" s="217"/>
      <c r="O296" s="217"/>
      <c r="P296" s="217"/>
      <c r="Q296" s="217"/>
      <c r="R296" s="217"/>
      <c r="S296" s="217"/>
      <c r="T296" s="218"/>
      <c r="AT296" s="219" t="s">
        <v>333</v>
      </c>
      <c r="AU296" s="219" t="s">
        <v>86</v>
      </c>
      <c r="AV296" s="14" t="s">
        <v>86</v>
      </c>
      <c r="AW296" s="14" t="s">
        <v>37</v>
      </c>
      <c r="AX296" s="14" t="s">
        <v>76</v>
      </c>
      <c r="AY296" s="219" t="s">
        <v>136</v>
      </c>
    </row>
    <row r="297" spans="1:65" s="15" customFormat="1">
      <c r="B297" s="220"/>
      <c r="C297" s="221"/>
      <c r="D297" s="188" t="s">
        <v>333</v>
      </c>
      <c r="E297" s="222" t="s">
        <v>19</v>
      </c>
      <c r="F297" s="223" t="s">
        <v>338</v>
      </c>
      <c r="G297" s="221"/>
      <c r="H297" s="224">
        <v>164.44</v>
      </c>
      <c r="I297" s="225"/>
      <c r="J297" s="221"/>
      <c r="K297" s="221"/>
      <c r="L297" s="226"/>
      <c r="M297" s="227"/>
      <c r="N297" s="228"/>
      <c r="O297" s="228"/>
      <c r="P297" s="228"/>
      <c r="Q297" s="228"/>
      <c r="R297" s="228"/>
      <c r="S297" s="228"/>
      <c r="T297" s="229"/>
      <c r="AT297" s="230" t="s">
        <v>333</v>
      </c>
      <c r="AU297" s="230" t="s">
        <v>86</v>
      </c>
      <c r="AV297" s="15" t="s">
        <v>135</v>
      </c>
      <c r="AW297" s="15" t="s">
        <v>37</v>
      </c>
      <c r="AX297" s="15" t="s">
        <v>76</v>
      </c>
      <c r="AY297" s="230" t="s">
        <v>136</v>
      </c>
    </row>
    <row r="298" spans="1:65" s="13" customFormat="1">
      <c r="B298" s="199"/>
      <c r="C298" s="200"/>
      <c r="D298" s="188" t="s">
        <v>333</v>
      </c>
      <c r="E298" s="201" t="s">
        <v>19</v>
      </c>
      <c r="F298" s="202" t="s">
        <v>594</v>
      </c>
      <c r="G298" s="200"/>
      <c r="H298" s="201" t="s">
        <v>19</v>
      </c>
      <c r="I298" s="203"/>
      <c r="J298" s="200"/>
      <c r="K298" s="200"/>
      <c r="L298" s="204"/>
      <c r="M298" s="205"/>
      <c r="N298" s="206"/>
      <c r="O298" s="206"/>
      <c r="P298" s="206"/>
      <c r="Q298" s="206"/>
      <c r="R298" s="206"/>
      <c r="S298" s="206"/>
      <c r="T298" s="207"/>
      <c r="AT298" s="208" t="s">
        <v>333</v>
      </c>
      <c r="AU298" s="208" t="s">
        <v>86</v>
      </c>
      <c r="AV298" s="13" t="s">
        <v>84</v>
      </c>
      <c r="AW298" s="13" t="s">
        <v>37</v>
      </c>
      <c r="AX298" s="13" t="s">
        <v>76</v>
      </c>
      <c r="AY298" s="208" t="s">
        <v>136</v>
      </c>
    </row>
    <row r="299" spans="1:65" s="14" customFormat="1">
      <c r="B299" s="209"/>
      <c r="C299" s="210"/>
      <c r="D299" s="188" t="s">
        <v>333</v>
      </c>
      <c r="E299" s="211" t="s">
        <v>19</v>
      </c>
      <c r="F299" s="212" t="s">
        <v>595</v>
      </c>
      <c r="G299" s="210"/>
      <c r="H299" s="213">
        <v>133.82400000000001</v>
      </c>
      <c r="I299" s="214"/>
      <c r="J299" s="210"/>
      <c r="K299" s="210"/>
      <c r="L299" s="215"/>
      <c r="M299" s="216"/>
      <c r="N299" s="217"/>
      <c r="O299" s="217"/>
      <c r="P299" s="217"/>
      <c r="Q299" s="217"/>
      <c r="R299" s="217"/>
      <c r="S299" s="217"/>
      <c r="T299" s="218"/>
      <c r="AT299" s="219" t="s">
        <v>333</v>
      </c>
      <c r="AU299" s="219" t="s">
        <v>86</v>
      </c>
      <c r="AV299" s="14" t="s">
        <v>86</v>
      </c>
      <c r="AW299" s="14" t="s">
        <v>37</v>
      </c>
      <c r="AX299" s="14" t="s">
        <v>76</v>
      </c>
      <c r="AY299" s="219" t="s">
        <v>136</v>
      </c>
    </row>
    <row r="300" spans="1:65" s="15" customFormat="1">
      <c r="B300" s="220"/>
      <c r="C300" s="221"/>
      <c r="D300" s="188" t="s">
        <v>333</v>
      </c>
      <c r="E300" s="222" t="s">
        <v>19</v>
      </c>
      <c r="F300" s="223" t="s">
        <v>338</v>
      </c>
      <c r="G300" s="221"/>
      <c r="H300" s="224">
        <v>133.82400000000001</v>
      </c>
      <c r="I300" s="225"/>
      <c r="J300" s="221"/>
      <c r="K300" s="221"/>
      <c r="L300" s="226"/>
      <c r="M300" s="227"/>
      <c r="N300" s="228"/>
      <c r="O300" s="228"/>
      <c r="P300" s="228"/>
      <c r="Q300" s="228"/>
      <c r="R300" s="228"/>
      <c r="S300" s="228"/>
      <c r="T300" s="229"/>
      <c r="AT300" s="230" t="s">
        <v>333</v>
      </c>
      <c r="AU300" s="230" t="s">
        <v>86</v>
      </c>
      <c r="AV300" s="15" t="s">
        <v>135</v>
      </c>
      <c r="AW300" s="15" t="s">
        <v>37</v>
      </c>
      <c r="AX300" s="15" t="s">
        <v>76</v>
      </c>
      <c r="AY300" s="230" t="s">
        <v>136</v>
      </c>
    </row>
    <row r="301" spans="1:65" s="16" customFormat="1">
      <c r="B301" s="231"/>
      <c r="C301" s="232"/>
      <c r="D301" s="188" t="s">
        <v>333</v>
      </c>
      <c r="E301" s="233" t="s">
        <v>305</v>
      </c>
      <c r="F301" s="234" t="s">
        <v>341</v>
      </c>
      <c r="G301" s="232"/>
      <c r="H301" s="235">
        <v>298.26400000000001</v>
      </c>
      <c r="I301" s="236"/>
      <c r="J301" s="232"/>
      <c r="K301" s="232"/>
      <c r="L301" s="237"/>
      <c r="M301" s="252"/>
      <c r="N301" s="253"/>
      <c r="O301" s="253"/>
      <c r="P301" s="253"/>
      <c r="Q301" s="253"/>
      <c r="R301" s="253"/>
      <c r="S301" s="253"/>
      <c r="T301" s="254"/>
      <c r="AT301" s="241" t="s">
        <v>333</v>
      </c>
      <c r="AU301" s="241" t="s">
        <v>86</v>
      </c>
      <c r="AV301" s="16" t="s">
        <v>161</v>
      </c>
      <c r="AW301" s="16" t="s">
        <v>37</v>
      </c>
      <c r="AX301" s="16" t="s">
        <v>84</v>
      </c>
      <c r="AY301" s="241" t="s">
        <v>136</v>
      </c>
    </row>
    <row r="302" spans="1:65" s="2" customFormat="1" ht="6.95" customHeight="1">
      <c r="A302" s="36"/>
      <c r="B302" s="49"/>
      <c r="C302" s="50"/>
      <c r="D302" s="50"/>
      <c r="E302" s="50"/>
      <c r="F302" s="50"/>
      <c r="G302" s="50"/>
      <c r="H302" s="50"/>
      <c r="I302" s="50"/>
      <c r="J302" s="50"/>
      <c r="K302" s="50"/>
      <c r="L302" s="41"/>
      <c r="M302" s="36"/>
      <c r="O302" s="36"/>
      <c r="P302" s="36"/>
      <c r="Q302" s="36"/>
      <c r="R302" s="36"/>
      <c r="S302" s="36"/>
      <c r="T302" s="36"/>
      <c r="U302" s="36"/>
      <c r="V302" s="36"/>
      <c r="W302" s="36"/>
      <c r="X302" s="36"/>
      <c r="Y302" s="36"/>
      <c r="Z302" s="36"/>
      <c r="AA302" s="36"/>
      <c r="AB302" s="36"/>
      <c r="AC302" s="36"/>
      <c r="AD302" s="36"/>
      <c r="AE302" s="36"/>
    </row>
  </sheetData>
  <sheetProtection algorithmName="SHA-512" hashValue="AQhmTIC8niZFuKMBgWbThgdzLg9kCnjfyGO59RuMF7uWvhNPeId+xzB9tpeIvjrD95g8D1JVR6iElfKZzCb9/Q==" saltValue="IHzqJAJBxGyT5ZggSMzL7X5sGp1xkHLUIDOFsB5XzKj6YWnDgrtEkqwLW5mU1BnAr2TAkkybZ8bk6IhZl3Mi6Q==" spinCount="100000" sheet="1" objects="1" scenarios="1" formatColumns="0" formatRows="0" autoFilter="0"/>
  <autoFilter ref="C89:K301" xr:uid="{00000000-0009-0000-0000-000003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55"/>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0"/>
      <c r="M2" s="350"/>
      <c r="N2" s="350"/>
      <c r="O2" s="350"/>
      <c r="P2" s="350"/>
      <c r="Q2" s="350"/>
      <c r="R2" s="350"/>
      <c r="S2" s="350"/>
      <c r="T2" s="350"/>
      <c r="U2" s="350"/>
      <c r="V2" s="350"/>
      <c r="AT2" s="19" t="s">
        <v>96</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3" t="str">
        <f>'Rekapitulace stavby'!K6</f>
        <v>MVE Lučina - rekonstrukce technologie</v>
      </c>
      <c r="F7" s="394"/>
      <c r="G7" s="394"/>
      <c r="H7" s="394"/>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5" t="s">
        <v>596</v>
      </c>
      <c r="F9" s="396"/>
      <c r="G9" s="396"/>
      <c r="H9" s="396"/>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18. 6. 2021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7" t="str">
        <f>'Rekapitulace stavby'!E14</f>
        <v>Vyplň údaj</v>
      </c>
      <c r="F18" s="398"/>
      <c r="G18" s="398"/>
      <c r="H18" s="398"/>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9" t="s">
        <v>19</v>
      </c>
      <c r="F27" s="399"/>
      <c r="G27" s="399"/>
      <c r="H27" s="39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ROUND((SUM(BE81:BE154)),  2)</f>
        <v>0</v>
      </c>
      <c r="G33" s="36"/>
      <c r="H33" s="36"/>
      <c r="I33" s="120">
        <v>0.21</v>
      </c>
      <c r="J33" s="119">
        <f>ROUND(((SUM(BE81:BE154))*I33),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ROUND((SUM(BF81:BF154)),  2)</f>
        <v>0</v>
      </c>
      <c r="G34" s="36"/>
      <c r="H34" s="36"/>
      <c r="I34" s="120">
        <v>0.15</v>
      </c>
      <c r="J34" s="119">
        <f>ROUND(((SUM(BF81:BF154))*I34),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ROUND((SUM(BG81:BG154)),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ROUND((SUM(BH81:BH154)),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ROUND((SUM(BI81:BI154)),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1" t="str">
        <f>E7</f>
        <v>MVE Lučina - rekonstrukce technologie</v>
      </c>
      <c r="F48" s="392"/>
      <c r="G48" s="392"/>
      <c r="H48" s="392"/>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79" t="str">
        <f>E9</f>
        <v>SO 02 - Výměna kabelů vyvedení výkonu</v>
      </c>
      <c r="F50" s="390"/>
      <c r="G50" s="390"/>
      <c r="H50" s="390"/>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18. 6. 2021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J81</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219</v>
      </c>
      <c r="E60" s="139"/>
      <c r="F60" s="139"/>
      <c r="G60" s="139"/>
      <c r="H60" s="139"/>
      <c r="I60" s="139"/>
      <c r="J60" s="140">
        <f>J82</f>
        <v>0</v>
      </c>
      <c r="K60" s="137"/>
      <c r="L60" s="141"/>
    </row>
    <row r="61" spans="1:47" s="10" customFormat="1" ht="19.899999999999999" customHeight="1">
      <c r="B61" s="142"/>
      <c r="C61" s="143"/>
      <c r="D61" s="144" t="s">
        <v>220</v>
      </c>
      <c r="E61" s="145"/>
      <c r="F61" s="145"/>
      <c r="G61" s="145"/>
      <c r="H61" s="145"/>
      <c r="I61" s="145"/>
      <c r="J61" s="146">
        <f>J83</f>
        <v>0</v>
      </c>
      <c r="K61" s="143"/>
      <c r="L61" s="147"/>
    </row>
    <row r="62" spans="1:47" s="2" customFormat="1" ht="21.75" customHeight="1">
      <c r="A62" s="36"/>
      <c r="B62" s="37"/>
      <c r="C62" s="38"/>
      <c r="D62" s="38"/>
      <c r="E62" s="38"/>
      <c r="F62" s="38"/>
      <c r="G62" s="38"/>
      <c r="H62" s="38"/>
      <c r="I62" s="38"/>
      <c r="J62" s="38"/>
      <c r="K62" s="38"/>
      <c r="L62" s="108"/>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8"/>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8"/>
      <c r="S67" s="36"/>
      <c r="T67" s="36"/>
      <c r="U67" s="36"/>
      <c r="V67" s="36"/>
      <c r="W67" s="36"/>
      <c r="X67" s="36"/>
      <c r="Y67" s="36"/>
      <c r="Z67" s="36"/>
      <c r="AA67" s="36"/>
      <c r="AB67" s="36"/>
      <c r="AC67" s="36"/>
      <c r="AD67" s="36"/>
      <c r="AE67" s="36"/>
    </row>
    <row r="68" spans="1:31" s="2" customFormat="1" ht="24.95" customHeight="1">
      <c r="A68" s="36"/>
      <c r="B68" s="37"/>
      <c r="C68" s="25" t="s">
        <v>120</v>
      </c>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12" customHeight="1">
      <c r="A70" s="36"/>
      <c r="B70" s="37"/>
      <c r="C70" s="31" t="s">
        <v>16</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6.5" customHeight="1">
      <c r="A71" s="36"/>
      <c r="B71" s="37"/>
      <c r="C71" s="38"/>
      <c r="D71" s="38"/>
      <c r="E71" s="391" t="str">
        <f>E7</f>
        <v>MVE Lučina - rekonstrukce technologie</v>
      </c>
      <c r="F71" s="392"/>
      <c r="G71" s="392"/>
      <c r="H71" s="392"/>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101</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79" t="str">
        <f>E9</f>
        <v>SO 02 - Výměna kabelů vyvedení výkonu</v>
      </c>
      <c r="F73" s="390"/>
      <c r="G73" s="390"/>
      <c r="H73" s="390"/>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21</v>
      </c>
      <c r="D75" s="38"/>
      <c r="E75" s="38"/>
      <c r="F75" s="29" t="str">
        <f>F12</f>
        <v>VD Lučina na řece Mže (ř. km 96,35)</v>
      </c>
      <c r="G75" s="38"/>
      <c r="H75" s="38"/>
      <c r="I75" s="31" t="s">
        <v>23</v>
      </c>
      <c r="J75" s="61" t="str">
        <f>IF(J12="","",J12)</f>
        <v>18. 6. 2021</v>
      </c>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5.2" customHeight="1">
      <c r="A77" s="36"/>
      <c r="B77" s="37"/>
      <c r="C77" s="31" t="s">
        <v>25</v>
      </c>
      <c r="D77" s="38"/>
      <c r="E77" s="38"/>
      <c r="F77" s="29" t="str">
        <f>E15</f>
        <v>Povodí Vltavy, státní podnik</v>
      </c>
      <c r="G77" s="38"/>
      <c r="H77" s="38"/>
      <c r="I77" s="31" t="s">
        <v>33</v>
      </c>
      <c r="J77" s="34" t="str">
        <f>E21</f>
        <v>AQUATIS a. s.</v>
      </c>
      <c r="K77" s="38"/>
      <c r="L77" s="108"/>
      <c r="S77" s="36"/>
      <c r="T77" s="36"/>
      <c r="U77" s="36"/>
      <c r="V77" s="36"/>
      <c r="W77" s="36"/>
      <c r="X77" s="36"/>
      <c r="Y77" s="36"/>
      <c r="Z77" s="36"/>
      <c r="AA77" s="36"/>
      <c r="AB77" s="36"/>
      <c r="AC77" s="36"/>
      <c r="AD77" s="36"/>
      <c r="AE77" s="36"/>
    </row>
    <row r="78" spans="1:31" s="2" customFormat="1" ht="15.2" customHeight="1">
      <c r="A78" s="36"/>
      <c r="B78" s="37"/>
      <c r="C78" s="31" t="s">
        <v>31</v>
      </c>
      <c r="D78" s="38"/>
      <c r="E78" s="38"/>
      <c r="F78" s="29" t="str">
        <f>IF(E18="","",E18)</f>
        <v>Vyplň údaj</v>
      </c>
      <c r="G78" s="38"/>
      <c r="H78" s="38"/>
      <c r="I78" s="31" t="s">
        <v>38</v>
      </c>
      <c r="J78" s="34" t="str">
        <f>E24</f>
        <v xml:space="preserve"> </v>
      </c>
      <c r="K78" s="38"/>
      <c r="L78" s="108"/>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11" customFormat="1" ht="29.25" customHeight="1">
      <c r="A80" s="148"/>
      <c r="B80" s="149"/>
      <c r="C80" s="150" t="s">
        <v>121</v>
      </c>
      <c r="D80" s="151" t="s">
        <v>61</v>
      </c>
      <c r="E80" s="151" t="s">
        <v>57</v>
      </c>
      <c r="F80" s="151" t="s">
        <v>58</v>
      </c>
      <c r="G80" s="151" t="s">
        <v>122</v>
      </c>
      <c r="H80" s="151" t="s">
        <v>123</v>
      </c>
      <c r="I80" s="151" t="s">
        <v>124</v>
      </c>
      <c r="J80" s="151" t="s">
        <v>105</v>
      </c>
      <c r="K80" s="152" t="s">
        <v>125</v>
      </c>
      <c r="L80" s="153"/>
      <c r="M80" s="70" t="s">
        <v>19</v>
      </c>
      <c r="N80" s="71" t="s">
        <v>46</v>
      </c>
      <c r="O80" s="71" t="s">
        <v>126</v>
      </c>
      <c r="P80" s="71" t="s">
        <v>127</v>
      </c>
      <c r="Q80" s="71" t="s">
        <v>128</v>
      </c>
      <c r="R80" s="71" t="s">
        <v>129</v>
      </c>
      <c r="S80" s="71" t="s">
        <v>130</v>
      </c>
      <c r="T80" s="72" t="s">
        <v>131</v>
      </c>
      <c r="U80" s="148"/>
      <c r="V80" s="148"/>
      <c r="W80" s="148"/>
      <c r="X80" s="148"/>
      <c r="Y80" s="148"/>
      <c r="Z80" s="148"/>
      <c r="AA80" s="148"/>
      <c r="AB80" s="148"/>
      <c r="AC80" s="148"/>
      <c r="AD80" s="148"/>
      <c r="AE80" s="148"/>
    </row>
    <row r="81" spans="1:65" s="2" customFormat="1" ht="22.9" customHeight="1">
      <c r="A81" s="36"/>
      <c r="B81" s="37"/>
      <c r="C81" s="77" t="s">
        <v>132</v>
      </c>
      <c r="D81" s="38"/>
      <c r="E81" s="38"/>
      <c r="F81" s="38"/>
      <c r="G81" s="38"/>
      <c r="H81" s="38"/>
      <c r="I81" s="38"/>
      <c r="J81" s="154">
        <f>BK81</f>
        <v>0</v>
      </c>
      <c r="K81" s="38"/>
      <c r="L81" s="41"/>
      <c r="M81" s="73"/>
      <c r="N81" s="155"/>
      <c r="O81" s="74"/>
      <c r="P81" s="156">
        <f>P82</f>
        <v>0</v>
      </c>
      <c r="Q81" s="74"/>
      <c r="R81" s="156">
        <f>R82</f>
        <v>0</v>
      </c>
      <c r="S81" s="74"/>
      <c r="T81" s="157">
        <f>T82</f>
        <v>0</v>
      </c>
      <c r="U81" s="36"/>
      <c r="V81" s="36"/>
      <c r="W81" s="36"/>
      <c r="X81" s="36"/>
      <c r="Y81" s="36"/>
      <c r="Z81" s="36"/>
      <c r="AA81" s="36"/>
      <c r="AB81" s="36"/>
      <c r="AC81" s="36"/>
      <c r="AD81" s="36"/>
      <c r="AE81" s="36"/>
      <c r="AT81" s="19" t="s">
        <v>75</v>
      </c>
      <c r="AU81" s="19" t="s">
        <v>106</v>
      </c>
      <c r="BK81" s="158">
        <f>BK82</f>
        <v>0</v>
      </c>
    </row>
    <row r="82" spans="1:65" s="12" customFormat="1" ht="25.9" customHeight="1">
      <c r="B82" s="159"/>
      <c r="C82" s="160"/>
      <c r="D82" s="161" t="s">
        <v>75</v>
      </c>
      <c r="E82" s="162" t="s">
        <v>221</v>
      </c>
      <c r="F82" s="162" t="s">
        <v>222</v>
      </c>
      <c r="G82" s="160"/>
      <c r="H82" s="160"/>
      <c r="I82" s="163"/>
      <c r="J82" s="164">
        <f>BK82</f>
        <v>0</v>
      </c>
      <c r="K82" s="160"/>
      <c r="L82" s="165"/>
      <c r="M82" s="166"/>
      <c r="N82" s="167"/>
      <c r="O82" s="167"/>
      <c r="P82" s="168">
        <f>P83</f>
        <v>0</v>
      </c>
      <c r="Q82" s="167"/>
      <c r="R82" s="168">
        <f>R83</f>
        <v>0</v>
      </c>
      <c r="S82" s="167"/>
      <c r="T82" s="169">
        <f>T83</f>
        <v>0</v>
      </c>
      <c r="AR82" s="170" t="s">
        <v>135</v>
      </c>
      <c r="AT82" s="171" t="s">
        <v>75</v>
      </c>
      <c r="AU82" s="171" t="s">
        <v>76</v>
      </c>
      <c r="AY82" s="170" t="s">
        <v>136</v>
      </c>
      <c r="BK82" s="172">
        <f>BK83</f>
        <v>0</v>
      </c>
    </row>
    <row r="83" spans="1:65" s="12" customFormat="1" ht="22.9" customHeight="1">
      <c r="B83" s="159"/>
      <c r="C83" s="160"/>
      <c r="D83" s="161" t="s">
        <v>75</v>
      </c>
      <c r="E83" s="173" t="s">
        <v>223</v>
      </c>
      <c r="F83" s="173" t="s">
        <v>224</v>
      </c>
      <c r="G83" s="160"/>
      <c r="H83" s="160"/>
      <c r="I83" s="163"/>
      <c r="J83" s="174">
        <f>BK83</f>
        <v>0</v>
      </c>
      <c r="K83" s="160"/>
      <c r="L83" s="165"/>
      <c r="M83" s="166"/>
      <c r="N83" s="167"/>
      <c r="O83" s="167"/>
      <c r="P83" s="168">
        <f>SUM(P84:P154)</f>
        <v>0</v>
      </c>
      <c r="Q83" s="167"/>
      <c r="R83" s="168">
        <f>SUM(R84:R154)</f>
        <v>0</v>
      </c>
      <c r="S83" s="167"/>
      <c r="T83" s="169">
        <f>SUM(T84:T154)</f>
        <v>0</v>
      </c>
      <c r="AR83" s="170" t="s">
        <v>135</v>
      </c>
      <c r="AT83" s="171" t="s">
        <v>75</v>
      </c>
      <c r="AU83" s="171" t="s">
        <v>84</v>
      </c>
      <c r="AY83" s="170" t="s">
        <v>136</v>
      </c>
      <c r="BK83" s="172">
        <f>SUM(BK84:BK154)</f>
        <v>0</v>
      </c>
    </row>
    <row r="84" spans="1:65" s="2" customFormat="1" ht="16.5" customHeight="1">
      <c r="A84" s="36"/>
      <c r="B84" s="37"/>
      <c r="C84" s="175" t="s">
        <v>84</v>
      </c>
      <c r="D84" s="175" t="s">
        <v>139</v>
      </c>
      <c r="E84" s="176" t="s">
        <v>225</v>
      </c>
      <c r="F84" s="177" t="s">
        <v>597</v>
      </c>
      <c r="G84" s="178" t="s">
        <v>227</v>
      </c>
      <c r="H84" s="179">
        <v>1</v>
      </c>
      <c r="I84" s="180"/>
      <c r="J84" s="181">
        <f>ROUND(I84*H84,2)</f>
        <v>0</v>
      </c>
      <c r="K84" s="177" t="s">
        <v>19</v>
      </c>
      <c r="L84" s="41"/>
      <c r="M84" s="182" t="s">
        <v>19</v>
      </c>
      <c r="N84" s="183" t="s">
        <v>47</v>
      </c>
      <c r="O84" s="66"/>
      <c r="P84" s="184">
        <f>O84*H84</f>
        <v>0</v>
      </c>
      <c r="Q84" s="184">
        <v>0</v>
      </c>
      <c r="R84" s="184">
        <f>Q84*H84</f>
        <v>0</v>
      </c>
      <c r="S84" s="184">
        <v>0</v>
      </c>
      <c r="T84" s="185">
        <f>S84*H84</f>
        <v>0</v>
      </c>
      <c r="U84" s="36"/>
      <c r="V84" s="36"/>
      <c r="W84" s="36"/>
      <c r="X84" s="36"/>
      <c r="Y84" s="36"/>
      <c r="Z84" s="36"/>
      <c r="AA84" s="36"/>
      <c r="AB84" s="36"/>
      <c r="AC84" s="36"/>
      <c r="AD84" s="36"/>
      <c r="AE84" s="36"/>
      <c r="AR84" s="186" t="s">
        <v>228</v>
      </c>
      <c r="AT84" s="186" t="s">
        <v>139</v>
      </c>
      <c r="AU84" s="186" t="s">
        <v>86</v>
      </c>
      <c r="AY84" s="19" t="s">
        <v>136</v>
      </c>
      <c r="BE84" s="187">
        <f>IF(N84="základní",J84,0)</f>
        <v>0</v>
      </c>
      <c r="BF84" s="187">
        <f>IF(N84="snížená",J84,0)</f>
        <v>0</v>
      </c>
      <c r="BG84" s="187">
        <f>IF(N84="zákl. přenesená",J84,0)</f>
        <v>0</v>
      </c>
      <c r="BH84" s="187">
        <f>IF(N84="sníž. přenesená",J84,0)</f>
        <v>0</v>
      </c>
      <c r="BI84" s="187">
        <f>IF(N84="nulová",J84,0)</f>
        <v>0</v>
      </c>
      <c r="BJ84" s="19" t="s">
        <v>84</v>
      </c>
      <c r="BK84" s="187">
        <f>ROUND(I84*H84,2)</f>
        <v>0</v>
      </c>
      <c r="BL84" s="19" t="s">
        <v>228</v>
      </c>
      <c r="BM84" s="186" t="s">
        <v>598</v>
      </c>
    </row>
    <row r="85" spans="1:65" s="2" customFormat="1">
      <c r="A85" s="36"/>
      <c r="B85" s="37"/>
      <c r="C85" s="38"/>
      <c r="D85" s="188" t="s">
        <v>144</v>
      </c>
      <c r="E85" s="38"/>
      <c r="F85" s="189" t="s">
        <v>597</v>
      </c>
      <c r="G85" s="38"/>
      <c r="H85" s="38"/>
      <c r="I85" s="190"/>
      <c r="J85" s="38"/>
      <c r="K85" s="38"/>
      <c r="L85" s="41"/>
      <c r="M85" s="191"/>
      <c r="N85" s="192"/>
      <c r="O85" s="66"/>
      <c r="P85" s="66"/>
      <c r="Q85" s="66"/>
      <c r="R85" s="66"/>
      <c r="S85" s="66"/>
      <c r="T85" s="67"/>
      <c r="U85" s="36"/>
      <c r="V85" s="36"/>
      <c r="W85" s="36"/>
      <c r="X85" s="36"/>
      <c r="Y85" s="36"/>
      <c r="Z85" s="36"/>
      <c r="AA85" s="36"/>
      <c r="AB85" s="36"/>
      <c r="AC85" s="36"/>
      <c r="AD85" s="36"/>
      <c r="AE85" s="36"/>
      <c r="AT85" s="19" t="s">
        <v>144</v>
      </c>
      <c r="AU85" s="19" t="s">
        <v>86</v>
      </c>
    </row>
    <row r="86" spans="1:65" s="2" customFormat="1" ht="19.5">
      <c r="A86" s="36"/>
      <c r="B86" s="37"/>
      <c r="C86" s="38"/>
      <c r="D86" s="188" t="s">
        <v>145</v>
      </c>
      <c r="E86" s="38"/>
      <c r="F86" s="193" t="s">
        <v>599</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145</v>
      </c>
      <c r="AU86" s="19" t="s">
        <v>86</v>
      </c>
    </row>
    <row r="87" spans="1:65" s="2" customFormat="1" ht="16.5" customHeight="1">
      <c r="A87" s="36"/>
      <c r="B87" s="37"/>
      <c r="C87" s="175" t="s">
        <v>86</v>
      </c>
      <c r="D87" s="175" t="s">
        <v>139</v>
      </c>
      <c r="E87" s="176" t="s">
        <v>231</v>
      </c>
      <c r="F87" s="177" t="s">
        <v>600</v>
      </c>
      <c r="G87" s="178" t="s">
        <v>242</v>
      </c>
      <c r="H87" s="179">
        <v>1</v>
      </c>
      <c r="I87" s="180"/>
      <c r="J87" s="181">
        <f>ROUND(I87*H87,2)</f>
        <v>0</v>
      </c>
      <c r="K87" s="177" t="s">
        <v>19</v>
      </c>
      <c r="L87" s="41"/>
      <c r="M87" s="182" t="s">
        <v>19</v>
      </c>
      <c r="N87" s="183" t="s">
        <v>47</v>
      </c>
      <c r="O87" s="66"/>
      <c r="P87" s="184">
        <f>O87*H87</f>
        <v>0</v>
      </c>
      <c r="Q87" s="184">
        <v>0</v>
      </c>
      <c r="R87" s="184">
        <f>Q87*H87</f>
        <v>0</v>
      </c>
      <c r="S87" s="184">
        <v>0</v>
      </c>
      <c r="T87" s="185">
        <f>S87*H87</f>
        <v>0</v>
      </c>
      <c r="U87" s="36"/>
      <c r="V87" s="36"/>
      <c r="W87" s="36"/>
      <c r="X87" s="36"/>
      <c r="Y87" s="36"/>
      <c r="Z87" s="36"/>
      <c r="AA87" s="36"/>
      <c r="AB87" s="36"/>
      <c r="AC87" s="36"/>
      <c r="AD87" s="36"/>
      <c r="AE87" s="36"/>
      <c r="AR87" s="186" t="s">
        <v>228</v>
      </c>
      <c r="AT87" s="186" t="s">
        <v>139</v>
      </c>
      <c r="AU87" s="186" t="s">
        <v>86</v>
      </c>
      <c r="AY87" s="19" t="s">
        <v>136</v>
      </c>
      <c r="BE87" s="187">
        <f>IF(N87="základní",J87,0)</f>
        <v>0</v>
      </c>
      <c r="BF87" s="187">
        <f>IF(N87="snížená",J87,0)</f>
        <v>0</v>
      </c>
      <c r="BG87" s="187">
        <f>IF(N87="zákl. přenesená",J87,0)</f>
        <v>0</v>
      </c>
      <c r="BH87" s="187">
        <f>IF(N87="sníž. přenesená",J87,0)</f>
        <v>0</v>
      </c>
      <c r="BI87" s="187">
        <f>IF(N87="nulová",J87,0)</f>
        <v>0</v>
      </c>
      <c r="BJ87" s="19" t="s">
        <v>84</v>
      </c>
      <c r="BK87" s="187">
        <f>ROUND(I87*H87,2)</f>
        <v>0</v>
      </c>
      <c r="BL87" s="19" t="s">
        <v>228</v>
      </c>
      <c r="BM87" s="186" t="s">
        <v>601</v>
      </c>
    </row>
    <row r="88" spans="1:65" s="2" customFormat="1">
      <c r="A88" s="36"/>
      <c r="B88" s="37"/>
      <c r="C88" s="38"/>
      <c r="D88" s="188" t="s">
        <v>144</v>
      </c>
      <c r="E88" s="38"/>
      <c r="F88" s="189" t="s">
        <v>600</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144</v>
      </c>
      <c r="AU88" s="19" t="s">
        <v>86</v>
      </c>
    </row>
    <row r="89" spans="1:65" s="2" customFormat="1" ht="19.5">
      <c r="A89" s="36"/>
      <c r="B89" s="37"/>
      <c r="C89" s="38"/>
      <c r="D89" s="188" t="s">
        <v>145</v>
      </c>
      <c r="E89" s="38"/>
      <c r="F89" s="193" t="s">
        <v>599</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145</v>
      </c>
      <c r="AU89" s="19" t="s">
        <v>86</v>
      </c>
    </row>
    <row r="90" spans="1:65" s="2" customFormat="1" ht="24">
      <c r="A90" s="36"/>
      <c r="B90" s="37"/>
      <c r="C90" s="175" t="s">
        <v>135</v>
      </c>
      <c r="D90" s="175" t="s">
        <v>139</v>
      </c>
      <c r="E90" s="176" t="s">
        <v>602</v>
      </c>
      <c r="F90" s="177" t="s">
        <v>603</v>
      </c>
      <c r="G90" s="178" t="s">
        <v>398</v>
      </c>
      <c r="H90" s="179">
        <v>565</v>
      </c>
      <c r="I90" s="180"/>
      <c r="J90" s="181">
        <f>ROUND(I90*H90,2)</f>
        <v>0</v>
      </c>
      <c r="K90" s="177" t="s">
        <v>19</v>
      </c>
      <c r="L90" s="41"/>
      <c r="M90" s="182" t="s">
        <v>19</v>
      </c>
      <c r="N90" s="183" t="s">
        <v>47</v>
      </c>
      <c r="O90" s="66"/>
      <c r="P90" s="184">
        <f>O90*H90</f>
        <v>0</v>
      </c>
      <c r="Q90" s="184">
        <v>0</v>
      </c>
      <c r="R90" s="184">
        <f>Q90*H90</f>
        <v>0</v>
      </c>
      <c r="S90" s="184">
        <v>0</v>
      </c>
      <c r="T90" s="185">
        <f>S90*H90</f>
        <v>0</v>
      </c>
      <c r="U90" s="36"/>
      <c r="V90" s="36"/>
      <c r="W90" s="36"/>
      <c r="X90" s="36"/>
      <c r="Y90" s="36"/>
      <c r="Z90" s="36"/>
      <c r="AA90" s="36"/>
      <c r="AB90" s="36"/>
      <c r="AC90" s="36"/>
      <c r="AD90" s="36"/>
      <c r="AE90" s="36"/>
      <c r="AR90" s="186" t="s">
        <v>228</v>
      </c>
      <c r="AT90" s="186" t="s">
        <v>139</v>
      </c>
      <c r="AU90" s="186" t="s">
        <v>86</v>
      </c>
      <c r="AY90" s="19" t="s">
        <v>136</v>
      </c>
      <c r="BE90" s="187">
        <f>IF(N90="základní",J90,0)</f>
        <v>0</v>
      </c>
      <c r="BF90" s="187">
        <f>IF(N90="snížená",J90,0)</f>
        <v>0</v>
      </c>
      <c r="BG90" s="187">
        <f>IF(N90="zákl. přenesená",J90,0)</f>
        <v>0</v>
      </c>
      <c r="BH90" s="187">
        <f>IF(N90="sníž. přenesená",J90,0)</f>
        <v>0</v>
      </c>
      <c r="BI90" s="187">
        <f>IF(N90="nulová",J90,0)</f>
        <v>0</v>
      </c>
      <c r="BJ90" s="19" t="s">
        <v>84</v>
      </c>
      <c r="BK90" s="187">
        <f>ROUND(I90*H90,2)</f>
        <v>0</v>
      </c>
      <c r="BL90" s="19" t="s">
        <v>228</v>
      </c>
      <c r="BM90" s="186" t="s">
        <v>604</v>
      </c>
    </row>
    <row r="91" spans="1:65" s="2" customFormat="1" ht="19.5">
      <c r="A91" s="36"/>
      <c r="B91" s="37"/>
      <c r="C91" s="38"/>
      <c r="D91" s="188" t="s">
        <v>144</v>
      </c>
      <c r="E91" s="38"/>
      <c r="F91" s="189" t="s">
        <v>605</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144</v>
      </c>
      <c r="AU91" s="19" t="s">
        <v>86</v>
      </c>
    </row>
    <row r="92" spans="1:65" s="2" customFormat="1" ht="19.5">
      <c r="A92" s="36"/>
      <c r="B92" s="37"/>
      <c r="C92" s="38"/>
      <c r="D92" s="188" t="s">
        <v>145</v>
      </c>
      <c r="E92" s="38"/>
      <c r="F92" s="193" t="s">
        <v>599</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145</v>
      </c>
      <c r="AU92" s="19" t="s">
        <v>86</v>
      </c>
    </row>
    <row r="93" spans="1:65" s="2" customFormat="1" ht="21.75" customHeight="1">
      <c r="A93" s="36"/>
      <c r="B93" s="37"/>
      <c r="C93" s="175" t="s">
        <v>161</v>
      </c>
      <c r="D93" s="175" t="s">
        <v>139</v>
      </c>
      <c r="E93" s="176" t="s">
        <v>606</v>
      </c>
      <c r="F93" s="177" t="s">
        <v>607</v>
      </c>
      <c r="G93" s="178" t="s">
        <v>398</v>
      </c>
      <c r="H93" s="179">
        <v>130</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228</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228</v>
      </c>
      <c r="BM93" s="186" t="s">
        <v>608</v>
      </c>
    </row>
    <row r="94" spans="1:65" s="2" customFormat="1">
      <c r="A94" s="36"/>
      <c r="B94" s="37"/>
      <c r="C94" s="38"/>
      <c r="D94" s="188" t="s">
        <v>144</v>
      </c>
      <c r="E94" s="38"/>
      <c r="F94" s="189" t="s">
        <v>609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24">
      <c r="A95" s="36"/>
      <c r="B95" s="37"/>
      <c r="C95" s="175" t="s">
        <v>168</v>
      </c>
      <c r="D95" s="175" t="s">
        <v>139</v>
      </c>
      <c r="E95" s="176" t="s">
        <v>610</v>
      </c>
      <c r="F95" s="177" t="s">
        <v>611</v>
      </c>
      <c r="G95" s="178" t="s">
        <v>398</v>
      </c>
      <c r="H95" s="179">
        <v>270</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228</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228</v>
      </c>
      <c r="BM95" s="186" t="s">
        <v>612</v>
      </c>
    </row>
    <row r="96" spans="1:65" s="2" customFormat="1" ht="19.5">
      <c r="A96" s="36"/>
      <c r="B96" s="37"/>
      <c r="C96" s="38"/>
      <c r="D96" s="188" t="s">
        <v>144</v>
      </c>
      <c r="E96" s="38"/>
      <c r="F96" s="189" t="s">
        <v>613</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144</v>
      </c>
      <c r="AU96" s="19" t="s">
        <v>86</v>
      </c>
    </row>
    <row r="97" spans="1:65" s="2" customFormat="1" ht="24">
      <c r="A97" s="36"/>
      <c r="B97" s="37"/>
      <c r="C97" s="175" t="s">
        <v>174</v>
      </c>
      <c r="D97" s="175" t="s">
        <v>139</v>
      </c>
      <c r="E97" s="176" t="s">
        <v>614</v>
      </c>
      <c r="F97" s="177" t="s">
        <v>615</v>
      </c>
      <c r="G97" s="178" t="s">
        <v>142</v>
      </c>
      <c r="H97" s="179">
        <v>8</v>
      </c>
      <c r="I97" s="180"/>
      <c r="J97" s="181">
        <f>ROUND(I97*H97,2)</f>
        <v>0</v>
      </c>
      <c r="K97" s="177" t="s">
        <v>19</v>
      </c>
      <c r="L97" s="41"/>
      <c r="M97" s="182" t="s">
        <v>19</v>
      </c>
      <c r="N97" s="183" t="s">
        <v>47</v>
      </c>
      <c r="O97" s="66"/>
      <c r="P97" s="184">
        <f>O97*H97</f>
        <v>0</v>
      </c>
      <c r="Q97" s="184">
        <v>0</v>
      </c>
      <c r="R97" s="184">
        <f>Q97*H97</f>
        <v>0</v>
      </c>
      <c r="S97" s="184">
        <v>0</v>
      </c>
      <c r="T97" s="185">
        <f>S97*H97</f>
        <v>0</v>
      </c>
      <c r="U97" s="36"/>
      <c r="V97" s="36"/>
      <c r="W97" s="36"/>
      <c r="X97" s="36"/>
      <c r="Y97" s="36"/>
      <c r="Z97" s="36"/>
      <c r="AA97" s="36"/>
      <c r="AB97" s="36"/>
      <c r="AC97" s="36"/>
      <c r="AD97" s="36"/>
      <c r="AE97" s="36"/>
      <c r="AR97" s="186" t="s">
        <v>228</v>
      </c>
      <c r="AT97" s="186" t="s">
        <v>139</v>
      </c>
      <c r="AU97" s="186" t="s">
        <v>86</v>
      </c>
      <c r="AY97" s="19" t="s">
        <v>136</v>
      </c>
      <c r="BE97" s="187">
        <f>IF(N97="základní",J97,0)</f>
        <v>0</v>
      </c>
      <c r="BF97" s="187">
        <f>IF(N97="snížená",J97,0)</f>
        <v>0</v>
      </c>
      <c r="BG97" s="187">
        <f>IF(N97="zákl. přenesená",J97,0)</f>
        <v>0</v>
      </c>
      <c r="BH97" s="187">
        <f>IF(N97="sníž. přenesená",J97,0)</f>
        <v>0</v>
      </c>
      <c r="BI97" s="187">
        <f>IF(N97="nulová",J97,0)</f>
        <v>0</v>
      </c>
      <c r="BJ97" s="19" t="s">
        <v>84</v>
      </c>
      <c r="BK97" s="187">
        <f>ROUND(I97*H97,2)</f>
        <v>0</v>
      </c>
      <c r="BL97" s="19" t="s">
        <v>228</v>
      </c>
      <c r="BM97" s="186" t="s">
        <v>616</v>
      </c>
    </row>
    <row r="98" spans="1:65" s="2" customFormat="1" ht="19.5">
      <c r="A98" s="36"/>
      <c r="B98" s="37"/>
      <c r="C98" s="38"/>
      <c r="D98" s="188" t="s">
        <v>144</v>
      </c>
      <c r="E98" s="38"/>
      <c r="F98" s="189" t="s">
        <v>615</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144</v>
      </c>
      <c r="AU98" s="19" t="s">
        <v>86</v>
      </c>
    </row>
    <row r="99" spans="1:65" s="2" customFormat="1" ht="16.5" customHeight="1">
      <c r="A99" s="36"/>
      <c r="B99" s="37"/>
      <c r="C99" s="175" t="s">
        <v>178</v>
      </c>
      <c r="D99" s="175" t="s">
        <v>139</v>
      </c>
      <c r="E99" s="176" t="s">
        <v>237</v>
      </c>
      <c r="F99" s="177" t="s">
        <v>617</v>
      </c>
      <c r="G99" s="178" t="s">
        <v>242</v>
      </c>
      <c r="H99" s="179">
        <v>1</v>
      </c>
      <c r="I99" s="180"/>
      <c r="J99" s="181">
        <f>ROUND(I99*H99,2)</f>
        <v>0</v>
      </c>
      <c r="K99" s="177" t="s">
        <v>19</v>
      </c>
      <c r="L99" s="41"/>
      <c r="M99" s="182" t="s">
        <v>19</v>
      </c>
      <c r="N99" s="183" t="s">
        <v>47</v>
      </c>
      <c r="O99" s="66"/>
      <c r="P99" s="184">
        <f>O99*H99</f>
        <v>0</v>
      </c>
      <c r="Q99" s="184">
        <v>0</v>
      </c>
      <c r="R99" s="184">
        <f>Q99*H99</f>
        <v>0</v>
      </c>
      <c r="S99" s="184">
        <v>0</v>
      </c>
      <c r="T99" s="185">
        <f>S99*H99</f>
        <v>0</v>
      </c>
      <c r="U99" s="36"/>
      <c r="V99" s="36"/>
      <c r="W99" s="36"/>
      <c r="X99" s="36"/>
      <c r="Y99" s="36"/>
      <c r="Z99" s="36"/>
      <c r="AA99" s="36"/>
      <c r="AB99" s="36"/>
      <c r="AC99" s="36"/>
      <c r="AD99" s="36"/>
      <c r="AE99" s="36"/>
      <c r="AR99" s="186" t="s">
        <v>228</v>
      </c>
      <c r="AT99" s="186" t="s">
        <v>139</v>
      </c>
      <c r="AU99" s="186" t="s">
        <v>86</v>
      </c>
      <c r="AY99" s="19" t="s">
        <v>136</v>
      </c>
      <c r="BE99" s="187">
        <f>IF(N99="základní",J99,0)</f>
        <v>0</v>
      </c>
      <c r="BF99" s="187">
        <f>IF(N99="snížená",J99,0)</f>
        <v>0</v>
      </c>
      <c r="BG99" s="187">
        <f>IF(N99="zákl. přenesená",J99,0)</f>
        <v>0</v>
      </c>
      <c r="BH99" s="187">
        <f>IF(N99="sníž. přenesená",J99,0)</f>
        <v>0</v>
      </c>
      <c r="BI99" s="187">
        <f>IF(N99="nulová",J99,0)</f>
        <v>0</v>
      </c>
      <c r="BJ99" s="19" t="s">
        <v>84</v>
      </c>
      <c r="BK99" s="187">
        <f>ROUND(I99*H99,2)</f>
        <v>0</v>
      </c>
      <c r="BL99" s="19" t="s">
        <v>228</v>
      </c>
      <c r="BM99" s="186" t="s">
        <v>618</v>
      </c>
    </row>
    <row r="100" spans="1:65" s="2" customFormat="1">
      <c r="A100" s="36"/>
      <c r="B100" s="37"/>
      <c r="C100" s="38"/>
      <c r="D100" s="188" t="s">
        <v>144</v>
      </c>
      <c r="E100" s="38"/>
      <c r="F100" s="189" t="s">
        <v>617</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144</v>
      </c>
      <c r="AU100" s="19" t="s">
        <v>86</v>
      </c>
    </row>
    <row r="101" spans="1:65" s="2" customFormat="1" ht="19.5">
      <c r="A101" s="36"/>
      <c r="B101" s="37"/>
      <c r="C101" s="38"/>
      <c r="D101" s="188" t="s">
        <v>145</v>
      </c>
      <c r="E101" s="38"/>
      <c r="F101" s="193" t="s">
        <v>599</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145</v>
      </c>
      <c r="AU101" s="19" t="s">
        <v>86</v>
      </c>
    </row>
    <row r="102" spans="1:65" s="2" customFormat="1" ht="16.5" customHeight="1">
      <c r="A102" s="36"/>
      <c r="B102" s="37"/>
      <c r="C102" s="175" t="s">
        <v>182</v>
      </c>
      <c r="D102" s="175" t="s">
        <v>139</v>
      </c>
      <c r="E102" s="176" t="s">
        <v>240</v>
      </c>
      <c r="F102" s="177" t="s">
        <v>619</v>
      </c>
      <c r="G102" s="178" t="s">
        <v>227</v>
      </c>
      <c r="H102" s="179">
        <v>1</v>
      </c>
      <c r="I102" s="180"/>
      <c r="J102" s="181">
        <f>ROUND(I102*H102,2)</f>
        <v>0</v>
      </c>
      <c r="K102" s="177" t="s">
        <v>19</v>
      </c>
      <c r="L102" s="41"/>
      <c r="M102" s="182" t="s">
        <v>19</v>
      </c>
      <c r="N102" s="183" t="s">
        <v>47</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228</v>
      </c>
      <c r="AT102" s="186" t="s">
        <v>139</v>
      </c>
      <c r="AU102" s="186" t="s">
        <v>86</v>
      </c>
      <c r="AY102" s="19" t="s">
        <v>136</v>
      </c>
      <c r="BE102" s="187">
        <f>IF(N102="základní",J102,0)</f>
        <v>0</v>
      </c>
      <c r="BF102" s="187">
        <f>IF(N102="snížená",J102,0)</f>
        <v>0</v>
      </c>
      <c r="BG102" s="187">
        <f>IF(N102="zákl. přenesená",J102,0)</f>
        <v>0</v>
      </c>
      <c r="BH102" s="187">
        <f>IF(N102="sníž. přenesená",J102,0)</f>
        <v>0</v>
      </c>
      <c r="BI102" s="187">
        <f>IF(N102="nulová",J102,0)</f>
        <v>0</v>
      </c>
      <c r="BJ102" s="19" t="s">
        <v>84</v>
      </c>
      <c r="BK102" s="187">
        <f>ROUND(I102*H102,2)</f>
        <v>0</v>
      </c>
      <c r="BL102" s="19" t="s">
        <v>228</v>
      </c>
      <c r="BM102" s="186" t="s">
        <v>620</v>
      </c>
    </row>
    <row r="103" spans="1:65" s="2" customFormat="1">
      <c r="A103" s="36"/>
      <c r="B103" s="37"/>
      <c r="C103" s="38"/>
      <c r="D103" s="188" t="s">
        <v>144</v>
      </c>
      <c r="E103" s="38"/>
      <c r="F103" s="189" t="s">
        <v>619</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144</v>
      </c>
      <c r="AU103" s="19" t="s">
        <v>86</v>
      </c>
    </row>
    <row r="104" spans="1:65" s="2" customFormat="1" ht="19.5">
      <c r="A104" s="36"/>
      <c r="B104" s="37"/>
      <c r="C104" s="38"/>
      <c r="D104" s="188" t="s">
        <v>145</v>
      </c>
      <c r="E104" s="38"/>
      <c r="F104" s="193" t="s">
        <v>599</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145</v>
      </c>
      <c r="AU104" s="19" t="s">
        <v>86</v>
      </c>
    </row>
    <row r="105" spans="1:65" s="2" customFormat="1" ht="16.5" customHeight="1">
      <c r="A105" s="36"/>
      <c r="B105" s="37"/>
      <c r="C105" s="175" t="s">
        <v>187</v>
      </c>
      <c r="D105" s="175" t="s">
        <v>139</v>
      </c>
      <c r="E105" s="176" t="s">
        <v>244</v>
      </c>
      <c r="F105" s="177" t="s">
        <v>621</v>
      </c>
      <c r="G105" s="178" t="s">
        <v>242</v>
      </c>
      <c r="H105" s="179">
        <v>1</v>
      </c>
      <c r="I105" s="180"/>
      <c r="J105" s="181">
        <f>ROUND(I105*H105,2)</f>
        <v>0</v>
      </c>
      <c r="K105" s="177" t="s">
        <v>19</v>
      </c>
      <c r="L105" s="41"/>
      <c r="M105" s="182" t="s">
        <v>19</v>
      </c>
      <c r="N105" s="183" t="s">
        <v>47</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228</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228</v>
      </c>
      <c r="BM105" s="186" t="s">
        <v>622</v>
      </c>
    </row>
    <row r="106" spans="1:65" s="2" customFormat="1">
      <c r="A106" s="36"/>
      <c r="B106" s="37"/>
      <c r="C106" s="38"/>
      <c r="D106" s="188" t="s">
        <v>144</v>
      </c>
      <c r="E106" s="38"/>
      <c r="F106" s="189" t="s">
        <v>621</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9.5">
      <c r="A107" s="36"/>
      <c r="B107" s="37"/>
      <c r="C107" s="38"/>
      <c r="D107" s="188" t="s">
        <v>145</v>
      </c>
      <c r="E107" s="38"/>
      <c r="F107" s="193" t="s">
        <v>599</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145</v>
      </c>
      <c r="AU107" s="19" t="s">
        <v>86</v>
      </c>
    </row>
    <row r="108" spans="1:65" s="2" customFormat="1" ht="16.5" customHeight="1">
      <c r="A108" s="36"/>
      <c r="B108" s="37"/>
      <c r="C108" s="175" t="s">
        <v>192</v>
      </c>
      <c r="D108" s="175" t="s">
        <v>139</v>
      </c>
      <c r="E108" s="176" t="s">
        <v>247</v>
      </c>
      <c r="F108" s="177" t="s">
        <v>281</v>
      </c>
      <c r="G108" s="178" t="s">
        <v>242</v>
      </c>
      <c r="H108" s="179">
        <v>1</v>
      </c>
      <c r="I108" s="180"/>
      <c r="J108" s="181">
        <f>ROUND(I108*H108,2)</f>
        <v>0</v>
      </c>
      <c r="K108" s="177" t="s">
        <v>19</v>
      </c>
      <c r="L108" s="41"/>
      <c r="M108" s="182" t="s">
        <v>19</v>
      </c>
      <c r="N108" s="183" t="s">
        <v>47</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228</v>
      </c>
      <c r="AT108" s="186" t="s">
        <v>139</v>
      </c>
      <c r="AU108" s="186" t="s">
        <v>86</v>
      </c>
      <c r="AY108" s="19" t="s">
        <v>136</v>
      </c>
      <c r="BE108" s="187">
        <f>IF(N108="základní",J108,0)</f>
        <v>0</v>
      </c>
      <c r="BF108" s="187">
        <f>IF(N108="snížená",J108,0)</f>
        <v>0</v>
      </c>
      <c r="BG108" s="187">
        <f>IF(N108="zákl. přenesená",J108,0)</f>
        <v>0</v>
      </c>
      <c r="BH108" s="187">
        <f>IF(N108="sníž. přenesená",J108,0)</f>
        <v>0</v>
      </c>
      <c r="BI108" s="187">
        <f>IF(N108="nulová",J108,0)</f>
        <v>0</v>
      </c>
      <c r="BJ108" s="19" t="s">
        <v>84</v>
      </c>
      <c r="BK108" s="187">
        <f>ROUND(I108*H108,2)</f>
        <v>0</v>
      </c>
      <c r="BL108" s="19" t="s">
        <v>228</v>
      </c>
      <c r="BM108" s="186" t="s">
        <v>623</v>
      </c>
    </row>
    <row r="109" spans="1:65" s="2" customFormat="1">
      <c r="A109" s="36"/>
      <c r="B109" s="37"/>
      <c r="C109" s="38"/>
      <c r="D109" s="188" t="s">
        <v>144</v>
      </c>
      <c r="E109" s="38"/>
      <c r="F109" s="189" t="s">
        <v>281</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144</v>
      </c>
      <c r="AU109" s="19" t="s">
        <v>86</v>
      </c>
    </row>
    <row r="110" spans="1:65" s="2" customFormat="1" ht="19.5">
      <c r="A110" s="36"/>
      <c r="B110" s="37"/>
      <c r="C110" s="38"/>
      <c r="D110" s="188" t="s">
        <v>145</v>
      </c>
      <c r="E110" s="38"/>
      <c r="F110" s="193" t="s">
        <v>599</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145</v>
      </c>
      <c r="AU110" s="19" t="s">
        <v>86</v>
      </c>
    </row>
    <row r="111" spans="1:65" s="2" customFormat="1" ht="16.5" customHeight="1">
      <c r="A111" s="36"/>
      <c r="B111" s="37"/>
      <c r="C111" s="175" t="s">
        <v>201</v>
      </c>
      <c r="D111" s="175" t="s">
        <v>139</v>
      </c>
      <c r="E111" s="176" t="s">
        <v>624</v>
      </c>
      <c r="F111" s="177" t="s">
        <v>625</v>
      </c>
      <c r="G111" s="178" t="s">
        <v>398</v>
      </c>
      <c r="H111" s="179">
        <v>210</v>
      </c>
      <c r="I111" s="180"/>
      <c r="J111" s="181">
        <f>ROUND(I111*H111,2)</f>
        <v>0</v>
      </c>
      <c r="K111" s="177" t="s">
        <v>19</v>
      </c>
      <c r="L111" s="41"/>
      <c r="M111" s="182" t="s">
        <v>19</v>
      </c>
      <c r="N111" s="183" t="s">
        <v>47</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228</v>
      </c>
      <c r="AT111" s="186" t="s">
        <v>139</v>
      </c>
      <c r="AU111" s="186" t="s">
        <v>86</v>
      </c>
      <c r="AY111" s="19" t="s">
        <v>136</v>
      </c>
      <c r="BE111" s="187">
        <f>IF(N111="základní",J111,0)</f>
        <v>0</v>
      </c>
      <c r="BF111" s="187">
        <f>IF(N111="snížená",J111,0)</f>
        <v>0</v>
      </c>
      <c r="BG111" s="187">
        <f>IF(N111="zákl. přenesená",J111,0)</f>
        <v>0</v>
      </c>
      <c r="BH111" s="187">
        <f>IF(N111="sníž. přenesená",J111,0)</f>
        <v>0</v>
      </c>
      <c r="BI111" s="187">
        <f>IF(N111="nulová",J111,0)</f>
        <v>0</v>
      </c>
      <c r="BJ111" s="19" t="s">
        <v>84</v>
      </c>
      <c r="BK111" s="187">
        <f>ROUND(I111*H111,2)</f>
        <v>0</v>
      </c>
      <c r="BL111" s="19" t="s">
        <v>228</v>
      </c>
      <c r="BM111" s="186" t="s">
        <v>626</v>
      </c>
    </row>
    <row r="112" spans="1:65" s="2" customFormat="1">
      <c r="A112" s="36"/>
      <c r="B112" s="37"/>
      <c r="C112" s="38"/>
      <c r="D112" s="188" t="s">
        <v>144</v>
      </c>
      <c r="E112" s="38"/>
      <c r="F112" s="189" t="s">
        <v>625</v>
      </c>
      <c r="G112" s="38"/>
      <c r="H112" s="38"/>
      <c r="I112" s="190"/>
      <c r="J112" s="38"/>
      <c r="K112" s="38"/>
      <c r="L112" s="41"/>
      <c r="M112" s="191"/>
      <c r="N112" s="192"/>
      <c r="O112" s="66"/>
      <c r="P112" s="66"/>
      <c r="Q112" s="66"/>
      <c r="R112" s="66"/>
      <c r="S112" s="66"/>
      <c r="T112" s="67"/>
      <c r="U112" s="36"/>
      <c r="V112" s="36"/>
      <c r="W112" s="36"/>
      <c r="X112" s="36"/>
      <c r="Y112" s="36"/>
      <c r="Z112" s="36"/>
      <c r="AA112" s="36"/>
      <c r="AB112" s="36"/>
      <c r="AC112" s="36"/>
      <c r="AD112" s="36"/>
      <c r="AE112" s="36"/>
      <c r="AT112" s="19" t="s">
        <v>144</v>
      </c>
      <c r="AU112" s="19" t="s">
        <v>86</v>
      </c>
    </row>
    <row r="113" spans="1:65" s="2" customFormat="1" ht="16.5" customHeight="1">
      <c r="A113" s="36"/>
      <c r="B113" s="37"/>
      <c r="C113" s="175" t="s">
        <v>207</v>
      </c>
      <c r="D113" s="175" t="s">
        <v>139</v>
      </c>
      <c r="E113" s="176" t="s">
        <v>627</v>
      </c>
      <c r="F113" s="177" t="s">
        <v>628</v>
      </c>
      <c r="G113" s="178" t="s">
        <v>242</v>
      </c>
      <c r="H113" s="179">
        <v>1</v>
      </c>
      <c r="I113" s="180"/>
      <c r="J113" s="181">
        <f>ROUND(I113*H113,2)</f>
        <v>0</v>
      </c>
      <c r="K113" s="177" t="s">
        <v>19</v>
      </c>
      <c r="L113" s="41"/>
      <c r="M113" s="182" t="s">
        <v>19</v>
      </c>
      <c r="N113" s="183" t="s">
        <v>47</v>
      </c>
      <c r="O113" s="66"/>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228</v>
      </c>
      <c r="AT113" s="186" t="s">
        <v>139</v>
      </c>
      <c r="AU113" s="186" t="s">
        <v>86</v>
      </c>
      <c r="AY113" s="19" t="s">
        <v>136</v>
      </c>
      <c r="BE113" s="187">
        <f>IF(N113="základní",J113,0)</f>
        <v>0</v>
      </c>
      <c r="BF113" s="187">
        <f>IF(N113="snížená",J113,0)</f>
        <v>0</v>
      </c>
      <c r="BG113" s="187">
        <f>IF(N113="zákl. přenesená",J113,0)</f>
        <v>0</v>
      </c>
      <c r="BH113" s="187">
        <f>IF(N113="sníž. přenesená",J113,0)</f>
        <v>0</v>
      </c>
      <c r="BI113" s="187">
        <f>IF(N113="nulová",J113,0)</f>
        <v>0</v>
      </c>
      <c r="BJ113" s="19" t="s">
        <v>84</v>
      </c>
      <c r="BK113" s="187">
        <f>ROUND(I113*H113,2)</f>
        <v>0</v>
      </c>
      <c r="BL113" s="19" t="s">
        <v>228</v>
      </c>
      <c r="BM113" s="186" t="s">
        <v>629</v>
      </c>
    </row>
    <row r="114" spans="1:65" s="2" customFormat="1">
      <c r="A114" s="36"/>
      <c r="B114" s="37"/>
      <c r="C114" s="38"/>
      <c r="D114" s="188" t="s">
        <v>144</v>
      </c>
      <c r="E114" s="38"/>
      <c r="F114" s="189" t="s">
        <v>628</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144</v>
      </c>
      <c r="AU114" s="19" t="s">
        <v>86</v>
      </c>
    </row>
    <row r="115" spans="1:65" s="2" customFormat="1" ht="24">
      <c r="A115" s="36"/>
      <c r="B115" s="37"/>
      <c r="C115" s="175" t="s">
        <v>213</v>
      </c>
      <c r="D115" s="175" t="s">
        <v>139</v>
      </c>
      <c r="E115" s="176" t="s">
        <v>630</v>
      </c>
      <c r="F115" s="177" t="s">
        <v>631</v>
      </c>
      <c r="G115" s="178" t="s">
        <v>242</v>
      </c>
      <c r="H115" s="179">
        <v>24</v>
      </c>
      <c r="I115" s="180"/>
      <c r="J115" s="181">
        <f>ROUND(I115*H115,2)</f>
        <v>0</v>
      </c>
      <c r="K115" s="177" t="s">
        <v>19</v>
      </c>
      <c r="L115" s="41"/>
      <c r="M115" s="182" t="s">
        <v>19</v>
      </c>
      <c r="N115" s="183" t="s">
        <v>47</v>
      </c>
      <c r="O115" s="66"/>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228</v>
      </c>
      <c r="AT115" s="186" t="s">
        <v>139</v>
      </c>
      <c r="AU115" s="186" t="s">
        <v>86</v>
      </c>
      <c r="AY115" s="19" t="s">
        <v>136</v>
      </c>
      <c r="BE115" s="187">
        <f>IF(N115="základní",J115,0)</f>
        <v>0</v>
      </c>
      <c r="BF115" s="187">
        <f>IF(N115="snížená",J115,0)</f>
        <v>0</v>
      </c>
      <c r="BG115" s="187">
        <f>IF(N115="zákl. přenesená",J115,0)</f>
        <v>0</v>
      </c>
      <c r="BH115" s="187">
        <f>IF(N115="sníž. přenesená",J115,0)</f>
        <v>0</v>
      </c>
      <c r="BI115" s="187">
        <f>IF(N115="nulová",J115,0)</f>
        <v>0</v>
      </c>
      <c r="BJ115" s="19" t="s">
        <v>84</v>
      </c>
      <c r="BK115" s="187">
        <f>ROUND(I115*H115,2)</f>
        <v>0</v>
      </c>
      <c r="BL115" s="19" t="s">
        <v>228</v>
      </c>
      <c r="BM115" s="186" t="s">
        <v>632</v>
      </c>
    </row>
    <row r="116" spans="1:65" s="2" customFormat="1">
      <c r="A116" s="36"/>
      <c r="B116" s="37"/>
      <c r="C116" s="38"/>
      <c r="D116" s="188" t="s">
        <v>144</v>
      </c>
      <c r="E116" s="38"/>
      <c r="F116" s="189" t="s">
        <v>631</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144</v>
      </c>
      <c r="AU116" s="19" t="s">
        <v>86</v>
      </c>
    </row>
    <row r="117" spans="1:65" s="2" customFormat="1" ht="24">
      <c r="A117" s="36"/>
      <c r="B117" s="37"/>
      <c r="C117" s="175" t="s">
        <v>268</v>
      </c>
      <c r="D117" s="175" t="s">
        <v>139</v>
      </c>
      <c r="E117" s="176" t="s">
        <v>633</v>
      </c>
      <c r="F117" s="177" t="s">
        <v>634</v>
      </c>
      <c r="G117" s="178" t="s">
        <v>242</v>
      </c>
      <c r="H117" s="179">
        <v>20</v>
      </c>
      <c r="I117" s="180"/>
      <c r="J117" s="181">
        <f>ROUND(I117*H117,2)</f>
        <v>0</v>
      </c>
      <c r="K117" s="177" t="s">
        <v>19</v>
      </c>
      <c r="L117" s="41"/>
      <c r="M117" s="182" t="s">
        <v>19</v>
      </c>
      <c r="N117" s="183" t="s">
        <v>47</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228</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228</v>
      </c>
      <c r="BM117" s="186" t="s">
        <v>635</v>
      </c>
    </row>
    <row r="118" spans="1:65" s="2" customFormat="1">
      <c r="A118" s="36"/>
      <c r="B118" s="37"/>
      <c r="C118" s="38"/>
      <c r="D118" s="188" t="s">
        <v>144</v>
      </c>
      <c r="E118" s="38"/>
      <c r="F118" s="189" t="s">
        <v>634</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33" customHeight="1">
      <c r="A119" s="36"/>
      <c r="B119" s="37"/>
      <c r="C119" s="175" t="s">
        <v>8</v>
      </c>
      <c r="D119" s="175" t="s">
        <v>139</v>
      </c>
      <c r="E119" s="176" t="s">
        <v>636</v>
      </c>
      <c r="F119" s="177" t="s">
        <v>637</v>
      </c>
      <c r="G119" s="178" t="s">
        <v>398</v>
      </c>
      <c r="H119" s="179">
        <v>190</v>
      </c>
      <c r="I119" s="180"/>
      <c r="J119" s="181">
        <f>ROUND(I119*H119,2)</f>
        <v>0</v>
      </c>
      <c r="K119" s="177" t="s">
        <v>19</v>
      </c>
      <c r="L119" s="41"/>
      <c r="M119" s="182" t="s">
        <v>19</v>
      </c>
      <c r="N119" s="183" t="s">
        <v>47</v>
      </c>
      <c r="O119" s="66"/>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228</v>
      </c>
      <c r="AT119" s="186" t="s">
        <v>139</v>
      </c>
      <c r="AU119" s="186" t="s">
        <v>86</v>
      </c>
      <c r="AY119" s="19" t="s">
        <v>136</v>
      </c>
      <c r="BE119" s="187">
        <f>IF(N119="základní",J119,0)</f>
        <v>0</v>
      </c>
      <c r="BF119" s="187">
        <f>IF(N119="snížená",J119,0)</f>
        <v>0</v>
      </c>
      <c r="BG119" s="187">
        <f>IF(N119="zákl. přenesená",J119,0)</f>
        <v>0</v>
      </c>
      <c r="BH119" s="187">
        <f>IF(N119="sníž. přenesená",J119,0)</f>
        <v>0</v>
      </c>
      <c r="BI119" s="187">
        <f>IF(N119="nulová",J119,0)</f>
        <v>0</v>
      </c>
      <c r="BJ119" s="19" t="s">
        <v>84</v>
      </c>
      <c r="BK119" s="187">
        <f>ROUND(I119*H119,2)</f>
        <v>0</v>
      </c>
      <c r="BL119" s="19" t="s">
        <v>228</v>
      </c>
      <c r="BM119" s="186" t="s">
        <v>638</v>
      </c>
    </row>
    <row r="120" spans="1:65" s="2" customFormat="1" ht="19.5">
      <c r="A120" s="36"/>
      <c r="B120" s="37"/>
      <c r="C120" s="38"/>
      <c r="D120" s="188" t="s">
        <v>144</v>
      </c>
      <c r="E120" s="38"/>
      <c r="F120" s="189" t="s">
        <v>637</v>
      </c>
      <c r="G120" s="38"/>
      <c r="H120" s="38"/>
      <c r="I120" s="190"/>
      <c r="J120" s="38"/>
      <c r="K120" s="38"/>
      <c r="L120" s="41"/>
      <c r="M120" s="191"/>
      <c r="N120" s="192"/>
      <c r="O120" s="66"/>
      <c r="P120" s="66"/>
      <c r="Q120" s="66"/>
      <c r="R120" s="66"/>
      <c r="S120" s="66"/>
      <c r="T120" s="67"/>
      <c r="U120" s="36"/>
      <c r="V120" s="36"/>
      <c r="W120" s="36"/>
      <c r="X120" s="36"/>
      <c r="Y120" s="36"/>
      <c r="Z120" s="36"/>
      <c r="AA120" s="36"/>
      <c r="AB120" s="36"/>
      <c r="AC120" s="36"/>
      <c r="AD120" s="36"/>
      <c r="AE120" s="36"/>
      <c r="AT120" s="19" t="s">
        <v>144</v>
      </c>
      <c r="AU120" s="19" t="s">
        <v>86</v>
      </c>
    </row>
    <row r="121" spans="1:65" s="2" customFormat="1" ht="21.75" customHeight="1">
      <c r="A121" s="36"/>
      <c r="B121" s="37"/>
      <c r="C121" s="175" t="s">
        <v>275</v>
      </c>
      <c r="D121" s="175" t="s">
        <v>139</v>
      </c>
      <c r="E121" s="176" t="s">
        <v>639</v>
      </c>
      <c r="F121" s="177" t="s">
        <v>640</v>
      </c>
      <c r="G121" s="178" t="s">
        <v>398</v>
      </c>
      <c r="H121" s="179">
        <v>6</v>
      </c>
      <c r="I121" s="180"/>
      <c r="J121" s="181">
        <f>ROUND(I121*H121,2)</f>
        <v>0</v>
      </c>
      <c r="K121" s="177" t="s">
        <v>19</v>
      </c>
      <c r="L121" s="41"/>
      <c r="M121" s="182" t="s">
        <v>19</v>
      </c>
      <c r="N121" s="183" t="s">
        <v>47</v>
      </c>
      <c r="O121" s="66"/>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228</v>
      </c>
      <c r="AT121" s="186" t="s">
        <v>139</v>
      </c>
      <c r="AU121" s="186" t="s">
        <v>86</v>
      </c>
      <c r="AY121" s="19" t="s">
        <v>136</v>
      </c>
      <c r="BE121" s="187">
        <f>IF(N121="základní",J121,0)</f>
        <v>0</v>
      </c>
      <c r="BF121" s="187">
        <f>IF(N121="snížená",J121,0)</f>
        <v>0</v>
      </c>
      <c r="BG121" s="187">
        <f>IF(N121="zákl. přenesená",J121,0)</f>
        <v>0</v>
      </c>
      <c r="BH121" s="187">
        <f>IF(N121="sníž. přenesená",J121,0)</f>
        <v>0</v>
      </c>
      <c r="BI121" s="187">
        <f>IF(N121="nulová",J121,0)</f>
        <v>0</v>
      </c>
      <c r="BJ121" s="19" t="s">
        <v>84</v>
      </c>
      <c r="BK121" s="187">
        <f>ROUND(I121*H121,2)</f>
        <v>0</v>
      </c>
      <c r="BL121" s="19" t="s">
        <v>228</v>
      </c>
      <c r="BM121" s="186" t="s">
        <v>641</v>
      </c>
    </row>
    <row r="122" spans="1:65" s="2" customFormat="1">
      <c r="A122" s="36"/>
      <c r="B122" s="37"/>
      <c r="C122" s="38"/>
      <c r="D122" s="188" t="s">
        <v>144</v>
      </c>
      <c r="E122" s="38"/>
      <c r="F122" s="189" t="s">
        <v>640</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144</v>
      </c>
      <c r="AU122" s="19" t="s">
        <v>86</v>
      </c>
    </row>
    <row r="123" spans="1:65" s="2" customFormat="1" ht="16.5" customHeight="1">
      <c r="A123" s="36"/>
      <c r="B123" s="37"/>
      <c r="C123" s="175" t="s">
        <v>279</v>
      </c>
      <c r="D123" s="175" t="s">
        <v>139</v>
      </c>
      <c r="E123" s="176" t="s">
        <v>642</v>
      </c>
      <c r="F123" s="177" t="s">
        <v>643</v>
      </c>
      <c r="G123" s="178" t="s">
        <v>398</v>
      </c>
      <c r="H123" s="179">
        <v>6</v>
      </c>
      <c r="I123" s="180"/>
      <c r="J123" s="181">
        <f>ROUND(I123*H123,2)</f>
        <v>0</v>
      </c>
      <c r="K123" s="177" t="s">
        <v>19</v>
      </c>
      <c r="L123" s="41"/>
      <c r="M123" s="182" t="s">
        <v>19</v>
      </c>
      <c r="N123" s="183" t="s">
        <v>47</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228</v>
      </c>
      <c r="AT123" s="186" t="s">
        <v>139</v>
      </c>
      <c r="AU123" s="186" t="s">
        <v>86</v>
      </c>
      <c r="AY123" s="19" t="s">
        <v>136</v>
      </c>
      <c r="BE123" s="187">
        <f>IF(N123="základní",J123,0)</f>
        <v>0</v>
      </c>
      <c r="BF123" s="187">
        <f>IF(N123="snížená",J123,0)</f>
        <v>0</v>
      </c>
      <c r="BG123" s="187">
        <f>IF(N123="zákl. přenesená",J123,0)</f>
        <v>0</v>
      </c>
      <c r="BH123" s="187">
        <f>IF(N123="sníž. přenesená",J123,0)</f>
        <v>0</v>
      </c>
      <c r="BI123" s="187">
        <f>IF(N123="nulová",J123,0)</f>
        <v>0</v>
      </c>
      <c r="BJ123" s="19" t="s">
        <v>84</v>
      </c>
      <c r="BK123" s="187">
        <f>ROUND(I123*H123,2)</f>
        <v>0</v>
      </c>
      <c r="BL123" s="19" t="s">
        <v>228</v>
      </c>
      <c r="BM123" s="186" t="s">
        <v>644</v>
      </c>
    </row>
    <row r="124" spans="1:65" s="2" customFormat="1">
      <c r="A124" s="36"/>
      <c r="B124" s="37"/>
      <c r="C124" s="38"/>
      <c r="D124" s="188" t="s">
        <v>144</v>
      </c>
      <c r="E124" s="38"/>
      <c r="F124" s="189" t="s">
        <v>643</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144</v>
      </c>
      <c r="AU124" s="19" t="s">
        <v>86</v>
      </c>
    </row>
    <row r="125" spans="1:65" s="2" customFormat="1" ht="36">
      <c r="A125" s="36"/>
      <c r="B125" s="37"/>
      <c r="C125" s="175" t="s">
        <v>452</v>
      </c>
      <c r="D125" s="175" t="s">
        <v>139</v>
      </c>
      <c r="E125" s="176" t="s">
        <v>645</v>
      </c>
      <c r="F125" s="177" t="s">
        <v>646</v>
      </c>
      <c r="G125" s="178" t="s">
        <v>398</v>
      </c>
      <c r="H125" s="179">
        <v>6</v>
      </c>
      <c r="I125" s="180"/>
      <c r="J125" s="181">
        <f>ROUND(I125*H125,2)</f>
        <v>0</v>
      </c>
      <c r="K125" s="177" t="s">
        <v>19</v>
      </c>
      <c r="L125" s="41"/>
      <c r="M125" s="182" t="s">
        <v>19</v>
      </c>
      <c r="N125" s="183" t="s">
        <v>47</v>
      </c>
      <c r="O125" s="66"/>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228</v>
      </c>
      <c r="AT125" s="186" t="s">
        <v>139</v>
      </c>
      <c r="AU125" s="186" t="s">
        <v>86</v>
      </c>
      <c r="AY125" s="19" t="s">
        <v>136</v>
      </c>
      <c r="BE125" s="187">
        <f>IF(N125="základní",J125,0)</f>
        <v>0</v>
      </c>
      <c r="BF125" s="187">
        <f>IF(N125="snížená",J125,0)</f>
        <v>0</v>
      </c>
      <c r="BG125" s="187">
        <f>IF(N125="zákl. přenesená",J125,0)</f>
        <v>0</v>
      </c>
      <c r="BH125" s="187">
        <f>IF(N125="sníž. přenesená",J125,0)</f>
        <v>0</v>
      </c>
      <c r="BI125" s="187">
        <f>IF(N125="nulová",J125,0)</f>
        <v>0</v>
      </c>
      <c r="BJ125" s="19" t="s">
        <v>84</v>
      </c>
      <c r="BK125" s="187">
        <f>ROUND(I125*H125,2)</f>
        <v>0</v>
      </c>
      <c r="BL125" s="19" t="s">
        <v>228</v>
      </c>
      <c r="BM125" s="186" t="s">
        <v>647</v>
      </c>
    </row>
    <row r="126" spans="1:65" s="2" customFormat="1" ht="19.5">
      <c r="A126" s="36"/>
      <c r="B126" s="37"/>
      <c r="C126" s="38"/>
      <c r="D126" s="188" t="s">
        <v>144</v>
      </c>
      <c r="E126" s="38"/>
      <c r="F126" s="189" t="s">
        <v>646</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144</v>
      </c>
      <c r="AU126" s="19" t="s">
        <v>86</v>
      </c>
    </row>
    <row r="127" spans="1:65" s="2" customFormat="1" ht="16.5" customHeight="1">
      <c r="A127" s="36"/>
      <c r="B127" s="37"/>
      <c r="C127" s="175" t="s">
        <v>459</v>
      </c>
      <c r="D127" s="175" t="s">
        <v>139</v>
      </c>
      <c r="E127" s="176" t="s">
        <v>648</v>
      </c>
      <c r="F127" s="177" t="s">
        <v>649</v>
      </c>
      <c r="G127" s="178" t="s">
        <v>398</v>
      </c>
      <c r="H127" s="179">
        <v>25</v>
      </c>
      <c r="I127" s="180"/>
      <c r="J127" s="181">
        <f>ROUND(I127*H127,2)</f>
        <v>0</v>
      </c>
      <c r="K127" s="177" t="s">
        <v>19</v>
      </c>
      <c r="L127" s="41"/>
      <c r="M127" s="182" t="s">
        <v>19</v>
      </c>
      <c r="N127" s="183" t="s">
        <v>47</v>
      </c>
      <c r="O127" s="66"/>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228</v>
      </c>
      <c r="AT127" s="186" t="s">
        <v>139</v>
      </c>
      <c r="AU127" s="186" t="s">
        <v>86</v>
      </c>
      <c r="AY127" s="19" t="s">
        <v>136</v>
      </c>
      <c r="BE127" s="187">
        <f>IF(N127="základní",J127,0)</f>
        <v>0</v>
      </c>
      <c r="BF127" s="187">
        <f>IF(N127="snížená",J127,0)</f>
        <v>0</v>
      </c>
      <c r="BG127" s="187">
        <f>IF(N127="zákl. přenesená",J127,0)</f>
        <v>0</v>
      </c>
      <c r="BH127" s="187">
        <f>IF(N127="sníž. přenesená",J127,0)</f>
        <v>0</v>
      </c>
      <c r="BI127" s="187">
        <f>IF(N127="nulová",J127,0)</f>
        <v>0</v>
      </c>
      <c r="BJ127" s="19" t="s">
        <v>84</v>
      </c>
      <c r="BK127" s="187">
        <f>ROUND(I127*H127,2)</f>
        <v>0</v>
      </c>
      <c r="BL127" s="19" t="s">
        <v>228</v>
      </c>
      <c r="BM127" s="186" t="s">
        <v>650</v>
      </c>
    </row>
    <row r="128" spans="1:65" s="2" customFormat="1">
      <c r="A128" s="36"/>
      <c r="B128" s="37"/>
      <c r="C128" s="38"/>
      <c r="D128" s="188" t="s">
        <v>144</v>
      </c>
      <c r="E128" s="38"/>
      <c r="F128" s="189" t="s">
        <v>649</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144</v>
      </c>
      <c r="AU128" s="19" t="s">
        <v>86</v>
      </c>
    </row>
    <row r="129" spans="1:65" s="2" customFormat="1" ht="16.5" customHeight="1">
      <c r="A129" s="36"/>
      <c r="B129" s="37"/>
      <c r="C129" s="175" t="s">
        <v>293</v>
      </c>
      <c r="D129" s="175" t="s">
        <v>139</v>
      </c>
      <c r="E129" s="176" t="s">
        <v>651</v>
      </c>
      <c r="F129" s="177" t="s">
        <v>652</v>
      </c>
      <c r="G129" s="178" t="s">
        <v>398</v>
      </c>
      <c r="H129" s="179">
        <v>64</v>
      </c>
      <c r="I129" s="180"/>
      <c r="J129" s="181">
        <f>ROUND(I129*H129,2)</f>
        <v>0</v>
      </c>
      <c r="K129" s="177" t="s">
        <v>19</v>
      </c>
      <c r="L129" s="41"/>
      <c r="M129" s="182" t="s">
        <v>19</v>
      </c>
      <c r="N129" s="183" t="s">
        <v>47</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228</v>
      </c>
      <c r="AT129" s="186" t="s">
        <v>139</v>
      </c>
      <c r="AU129" s="186" t="s">
        <v>86</v>
      </c>
      <c r="AY129" s="19" t="s">
        <v>136</v>
      </c>
      <c r="BE129" s="187">
        <f>IF(N129="základní",J129,0)</f>
        <v>0</v>
      </c>
      <c r="BF129" s="187">
        <f>IF(N129="snížená",J129,0)</f>
        <v>0</v>
      </c>
      <c r="BG129" s="187">
        <f>IF(N129="zákl. přenesená",J129,0)</f>
        <v>0</v>
      </c>
      <c r="BH129" s="187">
        <f>IF(N129="sníž. přenesená",J129,0)</f>
        <v>0</v>
      </c>
      <c r="BI129" s="187">
        <f>IF(N129="nulová",J129,0)</f>
        <v>0</v>
      </c>
      <c r="BJ129" s="19" t="s">
        <v>84</v>
      </c>
      <c r="BK129" s="187">
        <f>ROUND(I129*H129,2)</f>
        <v>0</v>
      </c>
      <c r="BL129" s="19" t="s">
        <v>228</v>
      </c>
      <c r="BM129" s="186" t="s">
        <v>653</v>
      </c>
    </row>
    <row r="130" spans="1:65" s="2" customFormat="1">
      <c r="A130" s="36"/>
      <c r="B130" s="37"/>
      <c r="C130" s="38"/>
      <c r="D130" s="188" t="s">
        <v>144</v>
      </c>
      <c r="E130" s="38"/>
      <c r="F130" s="189" t="s">
        <v>652</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144</v>
      </c>
      <c r="AU130" s="19" t="s">
        <v>86</v>
      </c>
    </row>
    <row r="131" spans="1:65" s="2" customFormat="1" ht="16.5" customHeight="1">
      <c r="A131" s="36"/>
      <c r="B131" s="37"/>
      <c r="C131" s="175" t="s">
        <v>7</v>
      </c>
      <c r="D131" s="175" t="s">
        <v>139</v>
      </c>
      <c r="E131" s="176" t="s">
        <v>654</v>
      </c>
      <c r="F131" s="177" t="s">
        <v>655</v>
      </c>
      <c r="G131" s="178" t="s">
        <v>398</v>
      </c>
      <c r="H131" s="179">
        <v>16</v>
      </c>
      <c r="I131" s="180"/>
      <c r="J131" s="181">
        <f>ROUND(I131*H131,2)</f>
        <v>0</v>
      </c>
      <c r="K131" s="177" t="s">
        <v>19</v>
      </c>
      <c r="L131" s="41"/>
      <c r="M131" s="182" t="s">
        <v>19</v>
      </c>
      <c r="N131" s="183" t="s">
        <v>47</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228</v>
      </c>
      <c r="AT131" s="186" t="s">
        <v>139</v>
      </c>
      <c r="AU131" s="186" t="s">
        <v>86</v>
      </c>
      <c r="AY131" s="19" t="s">
        <v>136</v>
      </c>
      <c r="BE131" s="187">
        <f>IF(N131="základní",J131,0)</f>
        <v>0</v>
      </c>
      <c r="BF131" s="187">
        <f>IF(N131="snížená",J131,0)</f>
        <v>0</v>
      </c>
      <c r="BG131" s="187">
        <f>IF(N131="zákl. přenesená",J131,0)</f>
        <v>0</v>
      </c>
      <c r="BH131" s="187">
        <f>IF(N131="sníž. přenesená",J131,0)</f>
        <v>0</v>
      </c>
      <c r="BI131" s="187">
        <f>IF(N131="nulová",J131,0)</f>
        <v>0</v>
      </c>
      <c r="BJ131" s="19" t="s">
        <v>84</v>
      </c>
      <c r="BK131" s="187">
        <f>ROUND(I131*H131,2)</f>
        <v>0</v>
      </c>
      <c r="BL131" s="19" t="s">
        <v>228</v>
      </c>
      <c r="BM131" s="186" t="s">
        <v>656</v>
      </c>
    </row>
    <row r="132" spans="1:65" s="2" customFormat="1">
      <c r="A132" s="36"/>
      <c r="B132" s="37"/>
      <c r="C132" s="38"/>
      <c r="D132" s="188" t="s">
        <v>144</v>
      </c>
      <c r="E132" s="38"/>
      <c r="F132" s="189" t="s">
        <v>655</v>
      </c>
      <c r="G132" s="38"/>
      <c r="H132" s="38"/>
      <c r="I132" s="190"/>
      <c r="J132" s="38"/>
      <c r="K132" s="38"/>
      <c r="L132" s="41"/>
      <c r="M132" s="191"/>
      <c r="N132" s="192"/>
      <c r="O132" s="66"/>
      <c r="P132" s="66"/>
      <c r="Q132" s="66"/>
      <c r="R132" s="66"/>
      <c r="S132" s="66"/>
      <c r="T132" s="67"/>
      <c r="U132" s="36"/>
      <c r="V132" s="36"/>
      <c r="W132" s="36"/>
      <c r="X132" s="36"/>
      <c r="Y132" s="36"/>
      <c r="Z132" s="36"/>
      <c r="AA132" s="36"/>
      <c r="AB132" s="36"/>
      <c r="AC132" s="36"/>
      <c r="AD132" s="36"/>
      <c r="AE132" s="36"/>
      <c r="AT132" s="19" t="s">
        <v>144</v>
      </c>
      <c r="AU132" s="19" t="s">
        <v>86</v>
      </c>
    </row>
    <row r="133" spans="1:65" s="2" customFormat="1" ht="16.5" customHeight="1">
      <c r="A133" s="36"/>
      <c r="B133" s="37"/>
      <c r="C133" s="175" t="s">
        <v>476</v>
      </c>
      <c r="D133" s="175" t="s">
        <v>139</v>
      </c>
      <c r="E133" s="176" t="s">
        <v>657</v>
      </c>
      <c r="F133" s="177" t="s">
        <v>658</v>
      </c>
      <c r="G133" s="178" t="s">
        <v>398</v>
      </c>
      <c r="H133" s="179">
        <v>6</v>
      </c>
      <c r="I133" s="180"/>
      <c r="J133" s="181">
        <f>ROUND(I133*H133,2)</f>
        <v>0</v>
      </c>
      <c r="K133" s="177" t="s">
        <v>19</v>
      </c>
      <c r="L133" s="41"/>
      <c r="M133" s="182" t="s">
        <v>19</v>
      </c>
      <c r="N133" s="183" t="s">
        <v>47</v>
      </c>
      <c r="O133" s="66"/>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228</v>
      </c>
      <c r="AT133" s="186" t="s">
        <v>139</v>
      </c>
      <c r="AU133" s="186" t="s">
        <v>86</v>
      </c>
      <c r="AY133" s="19" t="s">
        <v>136</v>
      </c>
      <c r="BE133" s="187">
        <f>IF(N133="základní",J133,0)</f>
        <v>0</v>
      </c>
      <c r="BF133" s="187">
        <f>IF(N133="snížená",J133,0)</f>
        <v>0</v>
      </c>
      <c r="BG133" s="187">
        <f>IF(N133="zákl. přenesená",J133,0)</f>
        <v>0</v>
      </c>
      <c r="BH133" s="187">
        <f>IF(N133="sníž. přenesená",J133,0)</f>
        <v>0</v>
      </c>
      <c r="BI133" s="187">
        <f>IF(N133="nulová",J133,0)</f>
        <v>0</v>
      </c>
      <c r="BJ133" s="19" t="s">
        <v>84</v>
      </c>
      <c r="BK133" s="187">
        <f>ROUND(I133*H133,2)</f>
        <v>0</v>
      </c>
      <c r="BL133" s="19" t="s">
        <v>228</v>
      </c>
      <c r="BM133" s="186" t="s">
        <v>659</v>
      </c>
    </row>
    <row r="134" spans="1:65" s="2" customFormat="1">
      <c r="A134" s="36"/>
      <c r="B134" s="37"/>
      <c r="C134" s="38"/>
      <c r="D134" s="188" t="s">
        <v>144</v>
      </c>
      <c r="E134" s="38"/>
      <c r="F134" s="189" t="s">
        <v>658</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144</v>
      </c>
      <c r="AU134" s="19" t="s">
        <v>86</v>
      </c>
    </row>
    <row r="135" spans="1:65" s="2" customFormat="1" ht="16.5" customHeight="1">
      <c r="A135" s="36"/>
      <c r="B135" s="37"/>
      <c r="C135" s="175" t="s">
        <v>481</v>
      </c>
      <c r="D135" s="175" t="s">
        <v>139</v>
      </c>
      <c r="E135" s="176" t="s">
        <v>660</v>
      </c>
      <c r="F135" s="177" t="s">
        <v>661</v>
      </c>
      <c r="G135" s="178" t="s">
        <v>398</v>
      </c>
      <c r="H135" s="179">
        <v>4</v>
      </c>
      <c r="I135" s="180"/>
      <c r="J135" s="181">
        <f>ROUND(I135*H135,2)</f>
        <v>0</v>
      </c>
      <c r="K135" s="177" t="s">
        <v>19</v>
      </c>
      <c r="L135" s="41"/>
      <c r="M135" s="182" t="s">
        <v>19</v>
      </c>
      <c r="N135" s="183" t="s">
        <v>47</v>
      </c>
      <c r="O135" s="66"/>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228</v>
      </c>
      <c r="AT135" s="186" t="s">
        <v>139</v>
      </c>
      <c r="AU135" s="186" t="s">
        <v>86</v>
      </c>
      <c r="AY135" s="19" t="s">
        <v>136</v>
      </c>
      <c r="BE135" s="187">
        <f>IF(N135="základní",J135,0)</f>
        <v>0</v>
      </c>
      <c r="BF135" s="187">
        <f>IF(N135="snížená",J135,0)</f>
        <v>0</v>
      </c>
      <c r="BG135" s="187">
        <f>IF(N135="zákl. přenesená",J135,0)</f>
        <v>0</v>
      </c>
      <c r="BH135" s="187">
        <f>IF(N135="sníž. přenesená",J135,0)</f>
        <v>0</v>
      </c>
      <c r="BI135" s="187">
        <f>IF(N135="nulová",J135,0)</f>
        <v>0</v>
      </c>
      <c r="BJ135" s="19" t="s">
        <v>84</v>
      </c>
      <c r="BK135" s="187">
        <f>ROUND(I135*H135,2)</f>
        <v>0</v>
      </c>
      <c r="BL135" s="19" t="s">
        <v>228</v>
      </c>
      <c r="BM135" s="186" t="s">
        <v>662</v>
      </c>
    </row>
    <row r="136" spans="1:65" s="2" customFormat="1">
      <c r="A136" s="36"/>
      <c r="B136" s="37"/>
      <c r="C136" s="38"/>
      <c r="D136" s="188" t="s">
        <v>144</v>
      </c>
      <c r="E136" s="38"/>
      <c r="F136" s="189" t="s">
        <v>661</v>
      </c>
      <c r="G136" s="38"/>
      <c r="H136" s="38"/>
      <c r="I136" s="190"/>
      <c r="J136" s="38"/>
      <c r="K136" s="38"/>
      <c r="L136" s="41"/>
      <c r="M136" s="191"/>
      <c r="N136" s="192"/>
      <c r="O136" s="66"/>
      <c r="P136" s="66"/>
      <c r="Q136" s="66"/>
      <c r="R136" s="66"/>
      <c r="S136" s="66"/>
      <c r="T136" s="67"/>
      <c r="U136" s="36"/>
      <c r="V136" s="36"/>
      <c r="W136" s="36"/>
      <c r="X136" s="36"/>
      <c r="Y136" s="36"/>
      <c r="Z136" s="36"/>
      <c r="AA136" s="36"/>
      <c r="AB136" s="36"/>
      <c r="AC136" s="36"/>
      <c r="AD136" s="36"/>
      <c r="AE136" s="36"/>
      <c r="AT136" s="19" t="s">
        <v>144</v>
      </c>
      <c r="AU136" s="19" t="s">
        <v>86</v>
      </c>
    </row>
    <row r="137" spans="1:65" s="2" customFormat="1" ht="16.5" customHeight="1">
      <c r="A137" s="36"/>
      <c r="B137" s="37"/>
      <c r="C137" s="175" t="s">
        <v>298</v>
      </c>
      <c r="D137" s="175" t="s">
        <v>139</v>
      </c>
      <c r="E137" s="176" t="s">
        <v>663</v>
      </c>
      <c r="F137" s="177" t="s">
        <v>664</v>
      </c>
      <c r="G137" s="178" t="s">
        <v>398</v>
      </c>
      <c r="H137" s="179">
        <v>200</v>
      </c>
      <c r="I137" s="180"/>
      <c r="J137" s="181">
        <f>ROUND(I137*H137,2)</f>
        <v>0</v>
      </c>
      <c r="K137" s="177" t="s">
        <v>19</v>
      </c>
      <c r="L137" s="41"/>
      <c r="M137" s="182" t="s">
        <v>19</v>
      </c>
      <c r="N137" s="183" t="s">
        <v>47</v>
      </c>
      <c r="O137" s="66"/>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228</v>
      </c>
      <c r="AT137" s="186" t="s">
        <v>139</v>
      </c>
      <c r="AU137" s="186" t="s">
        <v>86</v>
      </c>
      <c r="AY137" s="19" t="s">
        <v>136</v>
      </c>
      <c r="BE137" s="187">
        <f>IF(N137="základní",J137,0)</f>
        <v>0</v>
      </c>
      <c r="BF137" s="187">
        <f>IF(N137="snížená",J137,0)</f>
        <v>0</v>
      </c>
      <c r="BG137" s="187">
        <f>IF(N137="zákl. přenesená",J137,0)</f>
        <v>0</v>
      </c>
      <c r="BH137" s="187">
        <f>IF(N137="sníž. přenesená",J137,0)</f>
        <v>0</v>
      </c>
      <c r="BI137" s="187">
        <f>IF(N137="nulová",J137,0)</f>
        <v>0</v>
      </c>
      <c r="BJ137" s="19" t="s">
        <v>84</v>
      </c>
      <c r="BK137" s="187">
        <f>ROUND(I137*H137,2)</f>
        <v>0</v>
      </c>
      <c r="BL137" s="19" t="s">
        <v>228</v>
      </c>
      <c r="BM137" s="186" t="s">
        <v>665</v>
      </c>
    </row>
    <row r="138" spans="1:65" s="2" customFormat="1">
      <c r="A138" s="36"/>
      <c r="B138" s="37"/>
      <c r="C138" s="38"/>
      <c r="D138" s="188" t="s">
        <v>144</v>
      </c>
      <c r="E138" s="38"/>
      <c r="F138" s="189" t="s">
        <v>664</v>
      </c>
      <c r="G138" s="38"/>
      <c r="H138" s="38"/>
      <c r="I138" s="190"/>
      <c r="J138" s="38"/>
      <c r="K138" s="38"/>
      <c r="L138" s="41"/>
      <c r="M138" s="191"/>
      <c r="N138" s="192"/>
      <c r="O138" s="66"/>
      <c r="P138" s="66"/>
      <c r="Q138" s="66"/>
      <c r="R138" s="66"/>
      <c r="S138" s="66"/>
      <c r="T138" s="67"/>
      <c r="U138" s="36"/>
      <c r="V138" s="36"/>
      <c r="W138" s="36"/>
      <c r="X138" s="36"/>
      <c r="Y138" s="36"/>
      <c r="Z138" s="36"/>
      <c r="AA138" s="36"/>
      <c r="AB138" s="36"/>
      <c r="AC138" s="36"/>
      <c r="AD138" s="36"/>
      <c r="AE138" s="36"/>
      <c r="AT138" s="19" t="s">
        <v>144</v>
      </c>
      <c r="AU138" s="19" t="s">
        <v>86</v>
      </c>
    </row>
    <row r="139" spans="1:65" s="2" customFormat="1" ht="16.5" customHeight="1">
      <c r="A139" s="36"/>
      <c r="B139" s="37"/>
      <c r="C139" s="175" t="s">
        <v>492</v>
      </c>
      <c r="D139" s="175" t="s">
        <v>139</v>
      </c>
      <c r="E139" s="176" t="s">
        <v>666</v>
      </c>
      <c r="F139" s="177" t="s">
        <v>667</v>
      </c>
      <c r="G139" s="178" t="s">
        <v>328</v>
      </c>
      <c r="H139" s="179">
        <v>20</v>
      </c>
      <c r="I139" s="180"/>
      <c r="J139" s="181">
        <f>ROUND(I139*H139,2)</f>
        <v>0</v>
      </c>
      <c r="K139" s="177" t="s">
        <v>19</v>
      </c>
      <c r="L139" s="41"/>
      <c r="M139" s="182" t="s">
        <v>19</v>
      </c>
      <c r="N139" s="183" t="s">
        <v>47</v>
      </c>
      <c r="O139" s="66"/>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228</v>
      </c>
      <c r="AT139" s="186" t="s">
        <v>139</v>
      </c>
      <c r="AU139" s="186" t="s">
        <v>86</v>
      </c>
      <c r="AY139" s="19" t="s">
        <v>136</v>
      </c>
      <c r="BE139" s="187">
        <f>IF(N139="základní",J139,0)</f>
        <v>0</v>
      </c>
      <c r="BF139" s="187">
        <f>IF(N139="snížená",J139,0)</f>
        <v>0</v>
      </c>
      <c r="BG139" s="187">
        <f>IF(N139="zákl. přenesená",J139,0)</f>
        <v>0</v>
      </c>
      <c r="BH139" s="187">
        <f>IF(N139="sníž. přenesená",J139,0)</f>
        <v>0</v>
      </c>
      <c r="BI139" s="187">
        <f>IF(N139="nulová",J139,0)</f>
        <v>0</v>
      </c>
      <c r="BJ139" s="19" t="s">
        <v>84</v>
      </c>
      <c r="BK139" s="187">
        <f>ROUND(I139*H139,2)</f>
        <v>0</v>
      </c>
      <c r="BL139" s="19" t="s">
        <v>228</v>
      </c>
      <c r="BM139" s="186" t="s">
        <v>668</v>
      </c>
    </row>
    <row r="140" spans="1:65" s="2" customFormat="1">
      <c r="A140" s="36"/>
      <c r="B140" s="37"/>
      <c r="C140" s="38"/>
      <c r="D140" s="188" t="s">
        <v>144</v>
      </c>
      <c r="E140" s="38"/>
      <c r="F140" s="189" t="s">
        <v>667</v>
      </c>
      <c r="G140" s="38"/>
      <c r="H140" s="38"/>
      <c r="I140" s="190"/>
      <c r="J140" s="38"/>
      <c r="K140" s="38"/>
      <c r="L140" s="41"/>
      <c r="M140" s="191"/>
      <c r="N140" s="192"/>
      <c r="O140" s="66"/>
      <c r="P140" s="66"/>
      <c r="Q140" s="66"/>
      <c r="R140" s="66"/>
      <c r="S140" s="66"/>
      <c r="T140" s="67"/>
      <c r="U140" s="36"/>
      <c r="V140" s="36"/>
      <c r="W140" s="36"/>
      <c r="X140" s="36"/>
      <c r="Y140" s="36"/>
      <c r="Z140" s="36"/>
      <c r="AA140" s="36"/>
      <c r="AB140" s="36"/>
      <c r="AC140" s="36"/>
      <c r="AD140" s="36"/>
      <c r="AE140" s="36"/>
      <c r="AT140" s="19" t="s">
        <v>144</v>
      </c>
      <c r="AU140" s="19" t="s">
        <v>86</v>
      </c>
    </row>
    <row r="141" spans="1:65" s="2" customFormat="1" ht="16.5" customHeight="1">
      <c r="A141" s="36"/>
      <c r="B141" s="37"/>
      <c r="C141" s="175" t="s">
        <v>500</v>
      </c>
      <c r="D141" s="175" t="s">
        <v>139</v>
      </c>
      <c r="E141" s="176" t="s">
        <v>669</v>
      </c>
      <c r="F141" s="177" t="s">
        <v>670</v>
      </c>
      <c r="G141" s="178" t="s">
        <v>328</v>
      </c>
      <c r="H141" s="179">
        <v>0.5</v>
      </c>
      <c r="I141" s="180"/>
      <c r="J141" s="181">
        <f>ROUND(I141*H141,2)</f>
        <v>0</v>
      </c>
      <c r="K141" s="177" t="s">
        <v>19</v>
      </c>
      <c r="L141" s="41"/>
      <c r="M141" s="182" t="s">
        <v>19</v>
      </c>
      <c r="N141" s="183" t="s">
        <v>47</v>
      </c>
      <c r="O141" s="66"/>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228</v>
      </c>
      <c r="AT141" s="186" t="s">
        <v>139</v>
      </c>
      <c r="AU141" s="186" t="s">
        <v>86</v>
      </c>
      <c r="AY141" s="19" t="s">
        <v>136</v>
      </c>
      <c r="BE141" s="187">
        <f>IF(N141="základní",J141,0)</f>
        <v>0</v>
      </c>
      <c r="BF141" s="187">
        <f>IF(N141="snížená",J141,0)</f>
        <v>0</v>
      </c>
      <c r="BG141" s="187">
        <f>IF(N141="zákl. přenesená",J141,0)</f>
        <v>0</v>
      </c>
      <c r="BH141" s="187">
        <f>IF(N141="sníž. přenesená",J141,0)</f>
        <v>0</v>
      </c>
      <c r="BI141" s="187">
        <f>IF(N141="nulová",J141,0)</f>
        <v>0</v>
      </c>
      <c r="BJ141" s="19" t="s">
        <v>84</v>
      </c>
      <c r="BK141" s="187">
        <f>ROUND(I141*H141,2)</f>
        <v>0</v>
      </c>
      <c r="BL141" s="19" t="s">
        <v>228</v>
      </c>
      <c r="BM141" s="186" t="s">
        <v>671</v>
      </c>
    </row>
    <row r="142" spans="1:65" s="2" customFormat="1">
      <c r="A142" s="36"/>
      <c r="B142" s="37"/>
      <c r="C142" s="38"/>
      <c r="D142" s="188" t="s">
        <v>144</v>
      </c>
      <c r="E142" s="38"/>
      <c r="F142" s="189" t="s">
        <v>670</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144</v>
      </c>
      <c r="AU142" s="19" t="s">
        <v>86</v>
      </c>
    </row>
    <row r="143" spans="1:65" s="2" customFormat="1" ht="16.5" customHeight="1">
      <c r="A143" s="36"/>
      <c r="B143" s="37"/>
      <c r="C143" s="175" t="s">
        <v>506</v>
      </c>
      <c r="D143" s="175" t="s">
        <v>139</v>
      </c>
      <c r="E143" s="176" t="s">
        <v>672</v>
      </c>
      <c r="F143" s="177" t="s">
        <v>673</v>
      </c>
      <c r="G143" s="178" t="s">
        <v>185</v>
      </c>
      <c r="H143" s="179">
        <v>250</v>
      </c>
      <c r="I143" s="180"/>
      <c r="J143" s="181">
        <f>ROUND(I143*H143,2)</f>
        <v>0</v>
      </c>
      <c r="K143" s="177" t="s">
        <v>19</v>
      </c>
      <c r="L143" s="41"/>
      <c r="M143" s="182" t="s">
        <v>19</v>
      </c>
      <c r="N143" s="183" t="s">
        <v>47</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228</v>
      </c>
      <c r="AT143" s="186" t="s">
        <v>139</v>
      </c>
      <c r="AU143" s="186" t="s">
        <v>86</v>
      </c>
      <c r="AY143" s="19" t="s">
        <v>136</v>
      </c>
      <c r="BE143" s="187">
        <f>IF(N143="základní",J143,0)</f>
        <v>0</v>
      </c>
      <c r="BF143" s="187">
        <f>IF(N143="snížená",J143,0)</f>
        <v>0</v>
      </c>
      <c r="BG143" s="187">
        <f>IF(N143="zákl. přenesená",J143,0)</f>
        <v>0</v>
      </c>
      <c r="BH143" s="187">
        <f>IF(N143="sníž. přenesená",J143,0)</f>
        <v>0</v>
      </c>
      <c r="BI143" s="187">
        <f>IF(N143="nulová",J143,0)</f>
        <v>0</v>
      </c>
      <c r="BJ143" s="19" t="s">
        <v>84</v>
      </c>
      <c r="BK143" s="187">
        <f>ROUND(I143*H143,2)</f>
        <v>0</v>
      </c>
      <c r="BL143" s="19" t="s">
        <v>228</v>
      </c>
      <c r="BM143" s="186" t="s">
        <v>674</v>
      </c>
    </row>
    <row r="144" spans="1:65" s="2" customFormat="1">
      <c r="A144" s="36"/>
      <c r="B144" s="37"/>
      <c r="C144" s="38"/>
      <c r="D144" s="188" t="s">
        <v>144</v>
      </c>
      <c r="E144" s="38"/>
      <c r="F144" s="189" t="s">
        <v>673</v>
      </c>
      <c r="G144" s="38"/>
      <c r="H144" s="38"/>
      <c r="I144" s="190"/>
      <c r="J144" s="38"/>
      <c r="K144" s="38"/>
      <c r="L144" s="41"/>
      <c r="M144" s="191"/>
      <c r="N144" s="192"/>
      <c r="O144" s="66"/>
      <c r="P144" s="66"/>
      <c r="Q144" s="66"/>
      <c r="R144" s="66"/>
      <c r="S144" s="66"/>
      <c r="T144" s="67"/>
      <c r="U144" s="36"/>
      <c r="V144" s="36"/>
      <c r="W144" s="36"/>
      <c r="X144" s="36"/>
      <c r="Y144" s="36"/>
      <c r="Z144" s="36"/>
      <c r="AA144" s="36"/>
      <c r="AB144" s="36"/>
      <c r="AC144" s="36"/>
      <c r="AD144" s="36"/>
      <c r="AE144" s="36"/>
      <c r="AT144" s="19" t="s">
        <v>144</v>
      </c>
      <c r="AU144" s="19" t="s">
        <v>86</v>
      </c>
    </row>
    <row r="145" spans="1:65" s="2" customFormat="1" ht="16.5" customHeight="1">
      <c r="A145" s="36"/>
      <c r="B145" s="37"/>
      <c r="C145" s="175" t="s">
        <v>514</v>
      </c>
      <c r="D145" s="175" t="s">
        <v>139</v>
      </c>
      <c r="E145" s="176" t="s">
        <v>675</v>
      </c>
      <c r="F145" s="177" t="s">
        <v>676</v>
      </c>
      <c r="G145" s="178" t="s">
        <v>398</v>
      </c>
      <c r="H145" s="179">
        <v>210</v>
      </c>
      <c r="I145" s="180"/>
      <c r="J145" s="181">
        <f>ROUND(I145*H145,2)</f>
        <v>0</v>
      </c>
      <c r="K145" s="177" t="s">
        <v>19</v>
      </c>
      <c r="L145" s="41"/>
      <c r="M145" s="182" t="s">
        <v>19</v>
      </c>
      <c r="N145" s="183" t="s">
        <v>47</v>
      </c>
      <c r="O145" s="66"/>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228</v>
      </c>
      <c r="AT145" s="186" t="s">
        <v>139</v>
      </c>
      <c r="AU145" s="186" t="s">
        <v>86</v>
      </c>
      <c r="AY145" s="19" t="s">
        <v>136</v>
      </c>
      <c r="BE145" s="187">
        <f>IF(N145="základní",J145,0)</f>
        <v>0</v>
      </c>
      <c r="BF145" s="187">
        <f>IF(N145="snížená",J145,0)</f>
        <v>0</v>
      </c>
      <c r="BG145" s="187">
        <f>IF(N145="zákl. přenesená",J145,0)</f>
        <v>0</v>
      </c>
      <c r="BH145" s="187">
        <f>IF(N145="sníž. přenesená",J145,0)</f>
        <v>0</v>
      </c>
      <c r="BI145" s="187">
        <f>IF(N145="nulová",J145,0)</f>
        <v>0</v>
      </c>
      <c r="BJ145" s="19" t="s">
        <v>84</v>
      </c>
      <c r="BK145" s="187">
        <f>ROUND(I145*H145,2)</f>
        <v>0</v>
      </c>
      <c r="BL145" s="19" t="s">
        <v>228</v>
      </c>
      <c r="BM145" s="186" t="s">
        <v>677</v>
      </c>
    </row>
    <row r="146" spans="1:65" s="2" customFormat="1">
      <c r="A146" s="36"/>
      <c r="B146" s="37"/>
      <c r="C146" s="38"/>
      <c r="D146" s="188" t="s">
        <v>144</v>
      </c>
      <c r="E146" s="38"/>
      <c r="F146" s="189" t="s">
        <v>676</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144</v>
      </c>
      <c r="AU146" s="19" t="s">
        <v>86</v>
      </c>
    </row>
    <row r="147" spans="1:65" s="2" customFormat="1" ht="16.5" customHeight="1">
      <c r="A147" s="36"/>
      <c r="B147" s="37"/>
      <c r="C147" s="175" t="s">
        <v>520</v>
      </c>
      <c r="D147" s="175" t="s">
        <v>139</v>
      </c>
      <c r="E147" s="176" t="s">
        <v>253</v>
      </c>
      <c r="F147" s="177" t="s">
        <v>678</v>
      </c>
      <c r="G147" s="178" t="s">
        <v>242</v>
      </c>
      <c r="H147" s="179">
        <v>1</v>
      </c>
      <c r="I147" s="180"/>
      <c r="J147" s="181">
        <f>ROUND(I147*H147,2)</f>
        <v>0</v>
      </c>
      <c r="K147" s="177" t="s">
        <v>19</v>
      </c>
      <c r="L147" s="41"/>
      <c r="M147" s="182" t="s">
        <v>19</v>
      </c>
      <c r="N147" s="183" t="s">
        <v>47</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228</v>
      </c>
      <c r="AT147" s="186" t="s">
        <v>139</v>
      </c>
      <c r="AU147" s="186" t="s">
        <v>86</v>
      </c>
      <c r="AY147" s="19" t="s">
        <v>136</v>
      </c>
      <c r="BE147" s="187">
        <f>IF(N147="základní",J147,0)</f>
        <v>0</v>
      </c>
      <c r="BF147" s="187">
        <f>IF(N147="snížená",J147,0)</f>
        <v>0</v>
      </c>
      <c r="BG147" s="187">
        <f>IF(N147="zákl. přenesená",J147,0)</f>
        <v>0</v>
      </c>
      <c r="BH147" s="187">
        <f>IF(N147="sníž. přenesená",J147,0)</f>
        <v>0</v>
      </c>
      <c r="BI147" s="187">
        <f>IF(N147="nulová",J147,0)</f>
        <v>0</v>
      </c>
      <c r="BJ147" s="19" t="s">
        <v>84</v>
      </c>
      <c r="BK147" s="187">
        <f>ROUND(I147*H147,2)</f>
        <v>0</v>
      </c>
      <c r="BL147" s="19" t="s">
        <v>228</v>
      </c>
      <c r="BM147" s="186" t="s">
        <v>679</v>
      </c>
    </row>
    <row r="148" spans="1:65" s="2" customFormat="1">
      <c r="A148" s="36"/>
      <c r="B148" s="37"/>
      <c r="C148" s="38"/>
      <c r="D148" s="188" t="s">
        <v>144</v>
      </c>
      <c r="E148" s="38"/>
      <c r="F148" s="189" t="s">
        <v>678</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144</v>
      </c>
      <c r="AU148" s="19" t="s">
        <v>86</v>
      </c>
    </row>
    <row r="149" spans="1:65" s="2" customFormat="1" ht="19.5">
      <c r="A149" s="36"/>
      <c r="B149" s="37"/>
      <c r="C149" s="38"/>
      <c r="D149" s="188" t="s">
        <v>145</v>
      </c>
      <c r="E149" s="38"/>
      <c r="F149" s="193" t="s">
        <v>599</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145</v>
      </c>
      <c r="AU149" s="19" t="s">
        <v>86</v>
      </c>
    </row>
    <row r="150" spans="1:65" s="2" customFormat="1" ht="16.5" customHeight="1">
      <c r="A150" s="36"/>
      <c r="B150" s="37"/>
      <c r="C150" s="175" t="s">
        <v>525</v>
      </c>
      <c r="D150" s="175" t="s">
        <v>139</v>
      </c>
      <c r="E150" s="176" t="s">
        <v>256</v>
      </c>
      <c r="F150" s="177" t="s">
        <v>680</v>
      </c>
      <c r="G150" s="178" t="s">
        <v>242</v>
      </c>
      <c r="H150" s="179">
        <v>1</v>
      </c>
      <c r="I150" s="180"/>
      <c r="J150" s="181">
        <f>ROUND(I150*H150,2)</f>
        <v>0</v>
      </c>
      <c r="K150" s="177" t="s">
        <v>19</v>
      </c>
      <c r="L150" s="41"/>
      <c r="M150" s="182" t="s">
        <v>19</v>
      </c>
      <c r="N150" s="183" t="s">
        <v>47</v>
      </c>
      <c r="O150" s="66"/>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228</v>
      </c>
      <c r="AT150" s="186" t="s">
        <v>139</v>
      </c>
      <c r="AU150" s="186" t="s">
        <v>86</v>
      </c>
      <c r="AY150" s="19" t="s">
        <v>136</v>
      </c>
      <c r="BE150" s="187">
        <f>IF(N150="základní",J150,0)</f>
        <v>0</v>
      </c>
      <c r="BF150" s="187">
        <f>IF(N150="snížená",J150,0)</f>
        <v>0</v>
      </c>
      <c r="BG150" s="187">
        <f>IF(N150="zákl. přenesená",J150,0)</f>
        <v>0</v>
      </c>
      <c r="BH150" s="187">
        <f>IF(N150="sníž. přenesená",J150,0)</f>
        <v>0</v>
      </c>
      <c r="BI150" s="187">
        <f>IF(N150="nulová",J150,0)</f>
        <v>0</v>
      </c>
      <c r="BJ150" s="19" t="s">
        <v>84</v>
      </c>
      <c r="BK150" s="187">
        <f>ROUND(I150*H150,2)</f>
        <v>0</v>
      </c>
      <c r="BL150" s="19" t="s">
        <v>228</v>
      </c>
      <c r="BM150" s="186" t="s">
        <v>681</v>
      </c>
    </row>
    <row r="151" spans="1:65" s="2" customFormat="1">
      <c r="A151" s="36"/>
      <c r="B151" s="37"/>
      <c r="C151" s="38"/>
      <c r="D151" s="188" t="s">
        <v>144</v>
      </c>
      <c r="E151" s="38"/>
      <c r="F151" s="189" t="s">
        <v>680</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144</v>
      </c>
      <c r="AU151" s="19" t="s">
        <v>86</v>
      </c>
    </row>
    <row r="152" spans="1:65" s="2" customFormat="1" ht="19.5">
      <c r="A152" s="36"/>
      <c r="B152" s="37"/>
      <c r="C152" s="38"/>
      <c r="D152" s="188" t="s">
        <v>145</v>
      </c>
      <c r="E152" s="38"/>
      <c r="F152" s="193" t="s">
        <v>599</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145</v>
      </c>
      <c r="AU152" s="19" t="s">
        <v>86</v>
      </c>
    </row>
    <row r="153" spans="1:65" s="2" customFormat="1" ht="16.5" customHeight="1">
      <c r="A153" s="36"/>
      <c r="B153" s="37"/>
      <c r="C153" s="175" t="s">
        <v>531</v>
      </c>
      <c r="D153" s="175" t="s">
        <v>139</v>
      </c>
      <c r="E153" s="176" t="s">
        <v>259</v>
      </c>
      <c r="F153" s="177" t="s">
        <v>682</v>
      </c>
      <c r="G153" s="178" t="s">
        <v>242</v>
      </c>
      <c r="H153" s="179">
        <v>-1</v>
      </c>
      <c r="I153" s="180"/>
      <c r="J153" s="181">
        <f>ROUND(I153*H153,2)</f>
        <v>0</v>
      </c>
      <c r="K153" s="177" t="s">
        <v>19</v>
      </c>
      <c r="L153" s="41"/>
      <c r="M153" s="182" t="s">
        <v>19</v>
      </c>
      <c r="N153" s="183" t="s">
        <v>47</v>
      </c>
      <c r="O153" s="66"/>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228</v>
      </c>
      <c r="AT153" s="186" t="s">
        <v>139</v>
      </c>
      <c r="AU153" s="186" t="s">
        <v>86</v>
      </c>
      <c r="AY153" s="19" t="s">
        <v>136</v>
      </c>
      <c r="BE153" s="187">
        <f>IF(N153="základní",J153,0)</f>
        <v>0</v>
      </c>
      <c r="BF153" s="187">
        <f>IF(N153="snížená",J153,0)</f>
        <v>0</v>
      </c>
      <c r="BG153" s="187">
        <f>IF(N153="zákl. přenesená",J153,0)</f>
        <v>0</v>
      </c>
      <c r="BH153" s="187">
        <f>IF(N153="sníž. přenesená",J153,0)</f>
        <v>0</v>
      </c>
      <c r="BI153" s="187">
        <f>IF(N153="nulová",J153,0)</f>
        <v>0</v>
      </c>
      <c r="BJ153" s="19" t="s">
        <v>84</v>
      </c>
      <c r="BK153" s="187">
        <f>ROUND(I153*H153,2)</f>
        <v>0</v>
      </c>
      <c r="BL153" s="19" t="s">
        <v>228</v>
      </c>
      <c r="BM153" s="186" t="s">
        <v>683</v>
      </c>
    </row>
    <row r="154" spans="1:65" s="2" customFormat="1">
      <c r="A154" s="36"/>
      <c r="B154" s="37"/>
      <c r="C154" s="38"/>
      <c r="D154" s="188" t="s">
        <v>144</v>
      </c>
      <c r="E154" s="38"/>
      <c r="F154" s="189" t="s">
        <v>682</v>
      </c>
      <c r="G154" s="38"/>
      <c r="H154" s="38"/>
      <c r="I154" s="190"/>
      <c r="J154" s="38"/>
      <c r="K154" s="38"/>
      <c r="L154" s="41"/>
      <c r="M154" s="194"/>
      <c r="N154" s="195"/>
      <c r="O154" s="196"/>
      <c r="P154" s="196"/>
      <c r="Q154" s="196"/>
      <c r="R154" s="196"/>
      <c r="S154" s="196"/>
      <c r="T154" s="197"/>
      <c r="U154" s="36"/>
      <c r="V154" s="36"/>
      <c r="W154" s="36"/>
      <c r="X154" s="36"/>
      <c r="Y154" s="36"/>
      <c r="Z154" s="36"/>
      <c r="AA154" s="36"/>
      <c r="AB154" s="36"/>
      <c r="AC154" s="36"/>
      <c r="AD154" s="36"/>
      <c r="AE154" s="36"/>
      <c r="AT154" s="19" t="s">
        <v>144</v>
      </c>
      <c r="AU154" s="19" t="s">
        <v>86</v>
      </c>
    </row>
    <row r="155" spans="1:65" s="2" customFormat="1" ht="6.95" customHeight="1">
      <c r="A155" s="36"/>
      <c r="B155" s="49"/>
      <c r="C155" s="50"/>
      <c r="D155" s="50"/>
      <c r="E155" s="50"/>
      <c r="F155" s="50"/>
      <c r="G155" s="50"/>
      <c r="H155" s="50"/>
      <c r="I155" s="50"/>
      <c r="J155" s="50"/>
      <c r="K155" s="50"/>
      <c r="L155" s="41"/>
      <c r="M155" s="36"/>
      <c r="O155" s="36"/>
      <c r="P155" s="36"/>
      <c r="Q155" s="36"/>
      <c r="R155" s="36"/>
      <c r="S155" s="36"/>
      <c r="T155" s="36"/>
      <c r="U155" s="36"/>
      <c r="V155" s="36"/>
      <c r="W155" s="36"/>
      <c r="X155" s="36"/>
      <c r="Y155" s="36"/>
      <c r="Z155" s="36"/>
      <c r="AA155" s="36"/>
      <c r="AB155" s="36"/>
      <c r="AC155" s="36"/>
      <c r="AD155" s="36"/>
      <c r="AE155" s="36"/>
    </row>
  </sheetData>
  <sheetProtection algorithmName="SHA-512" hashValue="pB01c4SIcENn0tSyvQUIiNpLFpdoXumdvpeJohm2HYNm7GkCtEDYuDiAb8FhHWQrbglUOXEXGxtRgbQwE20N9Q==" saltValue="Y4H6+ouGZ7+NIxHb3psSPUjpLHuaI1NMXcZL30pqT5dCf4+Fyz0JcAjUiuniCoMBrFiamQmeQzIdwQaPonWdpw==" spinCount="100000" sheet="1" objects="1" scenarios="1" formatColumns="0" formatRows="0" autoFilter="0"/>
  <autoFilter ref="C80:K154" xr:uid="{00000000-0009-0000-0000-000004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97"/>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50"/>
      <c r="M2" s="350"/>
      <c r="N2" s="350"/>
      <c r="O2" s="350"/>
      <c r="P2" s="350"/>
      <c r="Q2" s="350"/>
      <c r="R2" s="350"/>
      <c r="S2" s="350"/>
      <c r="T2" s="350"/>
      <c r="U2" s="350"/>
      <c r="V2" s="350"/>
      <c r="AT2" s="19" t="s">
        <v>99</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3" t="str">
        <f>'Rekapitulace stavby'!K6</f>
        <v>MVE Lučina - rekonstrukce technologie</v>
      </c>
      <c r="F7" s="394"/>
      <c r="G7" s="394"/>
      <c r="H7" s="394"/>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5" t="s">
        <v>684</v>
      </c>
      <c r="F9" s="396"/>
      <c r="G9" s="396"/>
      <c r="H9" s="396"/>
      <c r="I9" s="36"/>
      <c r="J9" s="36"/>
      <c r="K9" s="36"/>
      <c r="L9" s="108"/>
      <c r="S9" s="36"/>
      <c r="T9" s="36"/>
      <c r="U9" s="36"/>
      <c r="V9" s="36"/>
      <c r="W9" s="36"/>
      <c r="X9" s="36"/>
      <c r="Y9" s="36"/>
      <c r="Z9" s="36"/>
      <c r="AA9" s="36"/>
      <c r="AB9" s="36"/>
      <c r="AC9" s="36"/>
      <c r="AD9" s="36"/>
      <c r="AE9" s="36"/>
    </row>
    <row r="10" spans="1:46" s="2" customFormat="1">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18. 6. 2021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7" t="str">
        <f>'Rekapitulace stavby'!E14</f>
        <v>Vyplň údaj</v>
      </c>
      <c r="F18" s="398"/>
      <c r="G18" s="398"/>
      <c r="H18" s="398"/>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9" t="s">
        <v>19</v>
      </c>
      <c r="F27" s="399"/>
      <c r="G27" s="399"/>
      <c r="H27" s="399"/>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ROUND(J83,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ROUND((SUM(BE83:BE96)),  2)</f>
        <v>0</v>
      </c>
      <c r="G33" s="36"/>
      <c r="H33" s="36"/>
      <c r="I33" s="120">
        <v>0.21</v>
      </c>
      <c r="J33" s="119">
        <f>ROUND(((SUM(BE83:BE96))*I33),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ROUND((SUM(BF83:BF96)),  2)</f>
        <v>0</v>
      </c>
      <c r="G34" s="36"/>
      <c r="H34" s="36"/>
      <c r="I34" s="120">
        <v>0.15</v>
      </c>
      <c r="J34" s="119">
        <f>ROUND(((SUM(BF83:BF96))*I34),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ROUND((SUM(BG83:BG96)),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ROUND((SUM(BH83:BH96)),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ROUND((SUM(BI83:BI96)),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1" t="str">
        <f>E7</f>
        <v>MVE Lučina - rekonstrukce technologie</v>
      </c>
      <c r="F48" s="392"/>
      <c r="G48" s="392"/>
      <c r="H48" s="392"/>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79" t="str">
        <f>E9</f>
        <v>VON - Vedlejší a ostatní náklady</v>
      </c>
      <c r="F50" s="390"/>
      <c r="G50" s="390"/>
      <c r="H50" s="390"/>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18. 6. 2021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J83</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685</v>
      </c>
      <c r="E60" s="139"/>
      <c r="F60" s="139"/>
      <c r="G60" s="139"/>
      <c r="H60" s="139"/>
      <c r="I60" s="139"/>
      <c r="J60" s="140">
        <f>J84</f>
        <v>0</v>
      </c>
      <c r="K60" s="137"/>
      <c r="L60" s="141"/>
    </row>
    <row r="61" spans="1:47" s="10" customFormat="1" ht="19.899999999999999" customHeight="1">
      <c r="B61" s="142"/>
      <c r="C61" s="143"/>
      <c r="D61" s="144" t="s">
        <v>686</v>
      </c>
      <c r="E61" s="145"/>
      <c r="F61" s="145"/>
      <c r="G61" s="145"/>
      <c r="H61" s="145"/>
      <c r="I61" s="145"/>
      <c r="J61" s="146">
        <f>J85</f>
        <v>0</v>
      </c>
      <c r="K61" s="143"/>
      <c r="L61" s="147"/>
    </row>
    <row r="62" spans="1:47" s="10" customFormat="1" ht="19.899999999999999" customHeight="1">
      <c r="B62" s="142"/>
      <c r="C62" s="143"/>
      <c r="D62" s="144" t="s">
        <v>687</v>
      </c>
      <c r="E62" s="145"/>
      <c r="F62" s="145"/>
      <c r="G62" s="145"/>
      <c r="H62" s="145"/>
      <c r="I62" s="145"/>
      <c r="J62" s="146">
        <f>J90</f>
        <v>0</v>
      </c>
      <c r="K62" s="143"/>
      <c r="L62" s="147"/>
    </row>
    <row r="63" spans="1:47" s="10" customFormat="1" ht="19.899999999999999" customHeight="1">
      <c r="B63" s="142"/>
      <c r="C63" s="143"/>
      <c r="D63" s="144" t="s">
        <v>688</v>
      </c>
      <c r="E63" s="145"/>
      <c r="F63" s="145"/>
      <c r="G63" s="145"/>
      <c r="H63" s="145"/>
      <c r="I63" s="145"/>
      <c r="J63" s="146">
        <f>J93</f>
        <v>0</v>
      </c>
      <c r="K63" s="143"/>
      <c r="L63" s="147"/>
    </row>
    <row r="64" spans="1:47" s="2" customFormat="1" ht="21.75" customHeight="1">
      <c r="A64" s="36"/>
      <c r="B64" s="37"/>
      <c r="C64" s="38"/>
      <c r="D64" s="38"/>
      <c r="E64" s="38"/>
      <c r="F64" s="38"/>
      <c r="G64" s="38"/>
      <c r="H64" s="38"/>
      <c r="I64" s="38"/>
      <c r="J64" s="38"/>
      <c r="K64" s="38"/>
      <c r="L64" s="108"/>
      <c r="S64" s="36"/>
      <c r="T64" s="36"/>
      <c r="U64" s="36"/>
      <c r="V64" s="36"/>
      <c r="W64" s="36"/>
      <c r="X64" s="36"/>
      <c r="Y64" s="36"/>
      <c r="Z64" s="36"/>
      <c r="AA64" s="36"/>
      <c r="AB64" s="36"/>
      <c r="AC64" s="36"/>
      <c r="AD64" s="36"/>
      <c r="AE64" s="36"/>
    </row>
    <row r="65" spans="1:31" s="2" customFormat="1" ht="6.95" customHeight="1">
      <c r="A65" s="36"/>
      <c r="B65" s="49"/>
      <c r="C65" s="50"/>
      <c r="D65" s="50"/>
      <c r="E65" s="50"/>
      <c r="F65" s="50"/>
      <c r="G65" s="50"/>
      <c r="H65" s="50"/>
      <c r="I65" s="50"/>
      <c r="J65" s="50"/>
      <c r="K65" s="50"/>
      <c r="L65" s="108"/>
      <c r="S65" s="36"/>
      <c r="T65" s="36"/>
      <c r="U65" s="36"/>
      <c r="V65" s="36"/>
      <c r="W65" s="36"/>
      <c r="X65" s="36"/>
      <c r="Y65" s="36"/>
      <c r="Z65" s="36"/>
      <c r="AA65" s="36"/>
      <c r="AB65" s="36"/>
      <c r="AC65" s="36"/>
      <c r="AD65" s="36"/>
      <c r="AE65" s="36"/>
    </row>
    <row r="69" spans="1:31" s="2" customFormat="1" ht="6.95" customHeight="1">
      <c r="A69" s="36"/>
      <c r="B69" s="51"/>
      <c r="C69" s="52"/>
      <c r="D69" s="52"/>
      <c r="E69" s="52"/>
      <c r="F69" s="52"/>
      <c r="G69" s="52"/>
      <c r="H69" s="52"/>
      <c r="I69" s="52"/>
      <c r="J69" s="52"/>
      <c r="K69" s="52"/>
      <c r="L69" s="108"/>
      <c r="S69" s="36"/>
      <c r="T69" s="36"/>
      <c r="U69" s="36"/>
      <c r="V69" s="36"/>
      <c r="W69" s="36"/>
      <c r="X69" s="36"/>
      <c r="Y69" s="36"/>
      <c r="Z69" s="36"/>
      <c r="AA69" s="36"/>
      <c r="AB69" s="36"/>
      <c r="AC69" s="36"/>
      <c r="AD69" s="36"/>
      <c r="AE69" s="36"/>
    </row>
    <row r="70" spans="1:31" s="2" customFormat="1" ht="24.95" customHeight="1">
      <c r="A70" s="36"/>
      <c r="B70" s="37"/>
      <c r="C70" s="25" t="s">
        <v>120</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16</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91" t="str">
        <f>E7</f>
        <v>MVE Lučina - rekonstrukce technologie</v>
      </c>
      <c r="F73" s="392"/>
      <c r="G73" s="392"/>
      <c r="H73" s="392"/>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101</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79" t="str">
        <f>E9</f>
        <v>VON - Vedlejší a ostatní náklady</v>
      </c>
      <c r="F75" s="390"/>
      <c r="G75" s="390"/>
      <c r="H75" s="390"/>
      <c r="I75" s="38"/>
      <c r="J75" s="38"/>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21</v>
      </c>
      <c r="D77" s="38"/>
      <c r="E77" s="38"/>
      <c r="F77" s="29" t="str">
        <f>F12</f>
        <v>VD Lučina na řece Mže (ř. km 96,35)</v>
      </c>
      <c r="G77" s="38"/>
      <c r="H77" s="38"/>
      <c r="I77" s="31" t="s">
        <v>23</v>
      </c>
      <c r="J77" s="61" t="str">
        <f>IF(J12="","",J12)</f>
        <v>18. 6. 2021</v>
      </c>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5.2" customHeight="1">
      <c r="A79" s="36"/>
      <c r="B79" s="37"/>
      <c r="C79" s="31" t="s">
        <v>25</v>
      </c>
      <c r="D79" s="38"/>
      <c r="E79" s="38"/>
      <c r="F79" s="29" t="str">
        <f>E15</f>
        <v>Povodí Vltavy, státní podnik</v>
      </c>
      <c r="G79" s="38"/>
      <c r="H79" s="38"/>
      <c r="I79" s="31" t="s">
        <v>33</v>
      </c>
      <c r="J79" s="34" t="str">
        <f>E21</f>
        <v>AQUATIS a. s.</v>
      </c>
      <c r="K79" s="38"/>
      <c r="L79" s="108"/>
      <c r="S79" s="36"/>
      <c r="T79" s="36"/>
      <c r="U79" s="36"/>
      <c r="V79" s="36"/>
      <c r="W79" s="36"/>
      <c r="X79" s="36"/>
      <c r="Y79" s="36"/>
      <c r="Z79" s="36"/>
      <c r="AA79" s="36"/>
      <c r="AB79" s="36"/>
      <c r="AC79" s="36"/>
      <c r="AD79" s="36"/>
      <c r="AE79" s="36"/>
    </row>
    <row r="80" spans="1:31" s="2" customFormat="1" ht="15.2" customHeight="1">
      <c r="A80" s="36"/>
      <c r="B80" s="37"/>
      <c r="C80" s="31" t="s">
        <v>31</v>
      </c>
      <c r="D80" s="38"/>
      <c r="E80" s="38"/>
      <c r="F80" s="29" t="str">
        <f>IF(E18="","",E18)</f>
        <v>Vyplň údaj</v>
      </c>
      <c r="G80" s="38"/>
      <c r="H80" s="38"/>
      <c r="I80" s="31" t="s">
        <v>38</v>
      </c>
      <c r="J80" s="34" t="str">
        <f>E24</f>
        <v xml:space="preserve"> </v>
      </c>
      <c r="K80" s="38"/>
      <c r="L80" s="108"/>
      <c r="S80" s="36"/>
      <c r="T80" s="36"/>
      <c r="U80" s="36"/>
      <c r="V80" s="36"/>
      <c r="W80" s="36"/>
      <c r="X80" s="36"/>
      <c r="Y80" s="36"/>
      <c r="Z80" s="36"/>
      <c r="AA80" s="36"/>
      <c r="AB80" s="36"/>
      <c r="AC80" s="36"/>
      <c r="AD80" s="36"/>
      <c r="AE80" s="36"/>
    </row>
    <row r="81" spans="1:65" s="2" customFormat="1" ht="10.3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11" customFormat="1" ht="29.25" customHeight="1">
      <c r="A82" s="148"/>
      <c r="B82" s="149"/>
      <c r="C82" s="150" t="s">
        <v>121</v>
      </c>
      <c r="D82" s="151" t="s">
        <v>61</v>
      </c>
      <c r="E82" s="151" t="s">
        <v>57</v>
      </c>
      <c r="F82" s="151" t="s">
        <v>58</v>
      </c>
      <c r="G82" s="151" t="s">
        <v>122</v>
      </c>
      <c r="H82" s="151" t="s">
        <v>123</v>
      </c>
      <c r="I82" s="151" t="s">
        <v>124</v>
      </c>
      <c r="J82" s="151" t="s">
        <v>105</v>
      </c>
      <c r="K82" s="152" t="s">
        <v>125</v>
      </c>
      <c r="L82" s="153"/>
      <c r="M82" s="70" t="s">
        <v>19</v>
      </c>
      <c r="N82" s="71" t="s">
        <v>46</v>
      </c>
      <c r="O82" s="71" t="s">
        <v>126</v>
      </c>
      <c r="P82" s="71" t="s">
        <v>127</v>
      </c>
      <c r="Q82" s="71" t="s">
        <v>128</v>
      </c>
      <c r="R82" s="71" t="s">
        <v>129</v>
      </c>
      <c r="S82" s="71" t="s">
        <v>130</v>
      </c>
      <c r="T82" s="72" t="s">
        <v>131</v>
      </c>
      <c r="U82" s="148"/>
      <c r="V82" s="148"/>
      <c r="W82" s="148"/>
      <c r="X82" s="148"/>
      <c r="Y82" s="148"/>
      <c r="Z82" s="148"/>
      <c r="AA82" s="148"/>
      <c r="AB82" s="148"/>
      <c r="AC82" s="148"/>
      <c r="AD82" s="148"/>
      <c r="AE82" s="148"/>
    </row>
    <row r="83" spans="1:65" s="2" customFormat="1" ht="22.9" customHeight="1">
      <c r="A83" s="36"/>
      <c r="B83" s="37"/>
      <c r="C83" s="77" t="s">
        <v>132</v>
      </c>
      <c r="D83" s="38"/>
      <c r="E83" s="38"/>
      <c r="F83" s="38"/>
      <c r="G83" s="38"/>
      <c r="H83" s="38"/>
      <c r="I83" s="38"/>
      <c r="J83" s="154">
        <f>BK83</f>
        <v>0</v>
      </c>
      <c r="K83" s="38"/>
      <c r="L83" s="41"/>
      <c r="M83" s="73"/>
      <c r="N83" s="155"/>
      <c r="O83" s="74"/>
      <c r="P83" s="156">
        <f>P84</f>
        <v>0</v>
      </c>
      <c r="Q83" s="74"/>
      <c r="R83" s="156">
        <f>R84</f>
        <v>0</v>
      </c>
      <c r="S83" s="74"/>
      <c r="T83" s="157">
        <f>T84</f>
        <v>0</v>
      </c>
      <c r="U83" s="36"/>
      <c r="V83" s="36"/>
      <c r="W83" s="36"/>
      <c r="X83" s="36"/>
      <c r="Y83" s="36"/>
      <c r="Z83" s="36"/>
      <c r="AA83" s="36"/>
      <c r="AB83" s="36"/>
      <c r="AC83" s="36"/>
      <c r="AD83" s="36"/>
      <c r="AE83" s="36"/>
      <c r="AT83" s="19" t="s">
        <v>75</v>
      </c>
      <c r="AU83" s="19" t="s">
        <v>106</v>
      </c>
      <c r="BK83" s="158">
        <f>BK84</f>
        <v>0</v>
      </c>
    </row>
    <row r="84" spans="1:65" s="12" customFormat="1" ht="25.9" customHeight="1">
      <c r="B84" s="159"/>
      <c r="C84" s="160"/>
      <c r="D84" s="161" t="s">
        <v>75</v>
      </c>
      <c r="E84" s="162" t="s">
        <v>689</v>
      </c>
      <c r="F84" s="162" t="s">
        <v>690</v>
      </c>
      <c r="G84" s="160"/>
      <c r="H84" s="160"/>
      <c r="I84" s="163"/>
      <c r="J84" s="164">
        <f>BK84</f>
        <v>0</v>
      </c>
      <c r="K84" s="160"/>
      <c r="L84" s="165"/>
      <c r="M84" s="166"/>
      <c r="N84" s="167"/>
      <c r="O84" s="167"/>
      <c r="P84" s="168">
        <f>P85+P90+P93</f>
        <v>0</v>
      </c>
      <c r="Q84" s="167"/>
      <c r="R84" s="168">
        <f>R85+R90+R93</f>
        <v>0</v>
      </c>
      <c r="S84" s="167"/>
      <c r="T84" s="169">
        <f>T85+T90+T93</f>
        <v>0</v>
      </c>
      <c r="AR84" s="170" t="s">
        <v>168</v>
      </c>
      <c r="AT84" s="171" t="s">
        <v>75</v>
      </c>
      <c r="AU84" s="171" t="s">
        <v>76</v>
      </c>
      <c r="AY84" s="170" t="s">
        <v>136</v>
      </c>
      <c r="BK84" s="172">
        <f>BK85+BK90+BK93</f>
        <v>0</v>
      </c>
    </row>
    <row r="85" spans="1:65" s="12" customFormat="1" ht="22.9" customHeight="1">
      <c r="B85" s="159"/>
      <c r="C85" s="160"/>
      <c r="D85" s="161" t="s">
        <v>75</v>
      </c>
      <c r="E85" s="173" t="s">
        <v>691</v>
      </c>
      <c r="F85" s="173" t="s">
        <v>692</v>
      </c>
      <c r="G85" s="160"/>
      <c r="H85" s="160"/>
      <c r="I85" s="163"/>
      <c r="J85" s="174">
        <f>BK85</f>
        <v>0</v>
      </c>
      <c r="K85" s="160"/>
      <c r="L85" s="165"/>
      <c r="M85" s="166"/>
      <c r="N85" s="167"/>
      <c r="O85" s="167"/>
      <c r="P85" s="168">
        <f>SUM(P86:P89)</f>
        <v>0</v>
      </c>
      <c r="Q85" s="167"/>
      <c r="R85" s="168">
        <f>SUM(R86:R89)</f>
        <v>0</v>
      </c>
      <c r="S85" s="167"/>
      <c r="T85" s="169">
        <f>SUM(T86:T89)</f>
        <v>0</v>
      </c>
      <c r="AR85" s="170" t="s">
        <v>168</v>
      </c>
      <c r="AT85" s="171" t="s">
        <v>75</v>
      </c>
      <c r="AU85" s="171" t="s">
        <v>84</v>
      </c>
      <c r="AY85" s="170" t="s">
        <v>136</v>
      </c>
      <c r="BK85" s="172">
        <f>SUM(BK86:BK89)</f>
        <v>0</v>
      </c>
    </row>
    <row r="86" spans="1:65" s="2" customFormat="1" ht="16.5" customHeight="1">
      <c r="A86" s="36"/>
      <c r="B86" s="37"/>
      <c r="C86" s="175" t="s">
        <v>84</v>
      </c>
      <c r="D86" s="175" t="s">
        <v>139</v>
      </c>
      <c r="E86" s="176" t="s">
        <v>693</v>
      </c>
      <c r="F86" s="177" t="s">
        <v>694</v>
      </c>
      <c r="G86" s="178" t="s">
        <v>216</v>
      </c>
      <c r="H86" s="179">
        <v>1</v>
      </c>
      <c r="I86" s="180"/>
      <c r="J86" s="181">
        <f>ROUND(I86*H86,2)</f>
        <v>0</v>
      </c>
      <c r="K86" s="177" t="s">
        <v>19</v>
      </c>
      <c r="L86" s="41"/>
      <c r="M86" s="182" t="s">
        <v>19</v>
      </c>
      <c r="N86" s="183" t="s">
        <v>47</v>
      </c>
      <c r="O86" s="66"/>
      <c r="P86" s="184">
        <f>O86*H86</f>
        <v>0</v>
      </c>
      <c r="Q86" s="184">
        <v>0</v>
      </c>
      <c r="R86" s="184">
        <f>Q86*H86</f>
        <v>0</v>
      </c>
      <c r="S86" s="184">
        <v>0</v>
      </c>
      <c r="T86" s="185">
        <f>S86*H86</f>
        <v>0</v>
      </c>
      <c r="U86" s="36"/>
      <c r="V86" s="36"/>
      <c r="W86" s="36"/>
      <c r="X86" s="36"/>
      <c r="Y86" s="36"/>
      <c r="Z86" s="36"/>
      <c r="AA86" s="36"/>
      <c r="AB86" s="36"/>
      <c r="AC86" s="36"/>
      <c r="AD86" s="36"/>
      <c r="AE86" s="36"/>
      <c r="AR86" s="186" t="s">
        <v>695</v>
      </c>
      <c r="AT86" s="186" t="s">
        <v>139</v>
      </c>
      <c r="AU86" s="186" t="s">
        <v>86</v>
      </c>
      <c r="AY86" s="19" t="s">
        <v>136</v>
      </c>
      <c r="BE86" s="187">
        <f>IF(N86="základní",J86,0)</f>
        <v>0</v>
      </c>
      <c r="BF86" s="187">
        <f>IF(N86="snížená",J86,0)</f>
        <v>0</v>
      </c>
      <c r="BG86" s="187">
        <f>IF(N86="zákl. přenesená",J86,0)</f>
        <v>0</v>
      </c>
      <c r="BH86" s="187">
        <f>IF(N86="sníž. přenesená",J86,0)</f>
        <v>0</v>
      </c>
      <c r="BI86" s="187">
        <f>IF(N86="nulová",J86,0)</f>
        <v>0</v>
      </c>
      <c r="BJ86" s="19" t="s">
        <v>84</v>
      </c>
      <c r="BK86" s="187">
        <f>ROUND(I86*H86,2)</f>
        <v>0</v>
      </c>
      <c r="BL86" s="19" t="s">
        <v>695</v>
      </c>
      <c r="BM86" s="186" t="s">
        <v>696</v>
      </c>
    </row>
    <row r="87" spans="1:65" s="2" customFormat="1" ht="29.25">
      <c r="A87" s="36"/>
      <c r="B87" s="37"/>
      <c r="C87" s="38"/>
      <c r="D87" s="188" t="s">
        <v>144</v>
      </c>
      <c r="E87" s="38"/>
      <c r="F87" s="189" t="s">
        <v>697</v>
      </c>
      <c r="G87" s="38"/>
      <c r="H87" s="38"/>
      <c r="I87" s="190"/>
      <c r="J87" s="38"/>
      <c r="K87" s="38"/>
      <c r="L87" s="41"/>
      <c r="M87" s="191"/>
      <c r="N87" s="192"/>
      <c r="O87" s="66"/>
      <c r="P87" s="66"/>
      <c r="Q87" s="66"/>
      <c r="R87" s="66"/>
      <c r="S87" s="66"/>
      <c r="T87" s="67"/>
      <c r="U87" s="36"/>
      <c r="V87" s="36"/>
      <c r="W87" s="36"/>
      <c r="X87" s="36"/>
      <c r="Y87" s="36"/>
      <c r="Z87" s="36"/>
      <c r="AA87" s="36"/>
      <c r="AB87" s="36"/>
      <c r="AC87" s="36"/>
      <c r="AD87" s="36"/>
      <c r="AE87" s="36"/>
      <c r="AT87" s="19" t="s">
        <v>144</v>
      </c>
      <c r="AU87" s="19" t="s">
        <v>86</v>
      </c>
    </row>
    <row r="88" spans="1:65" s="2" customFormat="1" ht="16.5" customHeight="1">
      <c r="A88" s="36"/>
      <c r="B88" s="37"/>
      <c r="C88" s="175" t="s">
        <v>86</v>
      </c>
      <c r="D88" s="175" t="s">
        <v>139</v>
      </c>
      <c r="E88" s="176" t="s">
        <v>698</v>
      </c>
      <c r="F88" s="177" t="s">
        <v>699</v>
      </c>
      <c r="G88" s="178" t="s">
        <v>216</v>
      </c>
      <c r="H88" s="179">
        <v>1</v>
      </c>
      <c r="I88" s="180"/>
      <c r="J88" s="181">
        <f>ROUND(I88*H88,2)</f>
        <v>0</v>
      </c>
      <c r="K88" s="177" t="s">
        <v>19</v>
      </c>
      <c r="L88" s="41"/>
      <c r="M88" s="182" t="s">
        <v>19</v>
      </c>
      <c r="N88" s="183" t="s">
        <v>47</v>
      </c>
      <c r="O88" s="66"/>
      <c r="P88" s="184">
        <f>O88*H88</f>
        <v>0</v>
      </c>
      <c r="Q88" s="184">
        <v>0</v>
      </c>
      <c r="R88" s="184">
        <f>Q88*H88</f>
        <v>0</v>
      </c>
      <c r="S88" s="184">
        <v>0</v>
      </c>
      <c r="T88" s="185">
        <f>S88*H88</f>
        <v>0</v>
      </c>
      <c r="U88" s="36"/>
      <c r="V88" s="36"/>
      <c r="W88" s="36"/>
      <c r="X88" s="36"/>
      <c r="Y88" s="36"/>
      <c r="Z88" s="36"/>
      <c r="AA88" s="36"/>
      <c r="AB88" s="36"/>
      <c r="AC88" s="36"/>
      <c r="AD88" s="36"/>
      <c r="AE88" s="36"/>
      <c r="AR88" s="186" t="s">
        <v>695</v>
      </c>
      <c r="AT88" s="186" t="s">
        <v>139</v>
      </c>
      <c r="AU88" s="186" t="s">
        <v>86</v>
      </c>
      <c r="AY88" s="19" t="s">
        <v>136</v>
      </c>
      <c r="BE88" s="187">
        <f>IF(N88="základní",J88,0)</f>
        <v>0</v>
      </c>
      <c r="BF88" s="187">
        <f>IF(N88="snížená",J88,0)</f>
        <v>0</v>
      </c>
      <c r="BG88" s="187">
        <f>IF(N88="zákl. přenesená",J88,0)</f>
        <v>0</v>
      </c>
      <c r="BH88" s="187">
        <f>IF(N88="sníž. přenesená",J88,0)</f>
        <v>0</v>
      </c>
      <c r="BI88" s="187">
        <f>IF(N88="nulová",J88,0)</f>
        <v>0</v>
      </c>
      <c r="BJ88" s="19" t="s">
        <v>84</v>
      </c>
      <c r="BK88" s="187">
        <f>ROUND(I88*H88,2)</f>
        <v>0</v>
      </c>
      <c r="BL88" s="19" t="s">
        <v>695</v>
      </c>
      <c r="BM88" s="186" t="s">
        <v>700</v>
      </c>
    </row>
    <row r="89" spans="1:65" s="2" customFormat="1" ht="39">
      <c r="A89" s="36"/>
      <c r="B89" s="37"/>
      <c r="C89" s="38"/>
      <c r="D89" s="188" t="s">
        <v>144</v>
      </c>
      <c r="E89" s="38"/>
      <c r="F89" s="189" t="s">
        <v>701</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144</v>
      </c>
      <c r="AU89" s="19" t="s">
        <v>86</v>
      </c>
    </row>
    <row r="90" spans="1:65" s="12" customFormat="1" ht="22.9" customHeight="1">
      <c r="B90" s="159"/>
      <c r="C90" s="160"/>
      <c r="D90" s="161" t="s">
        <v>75</v>
      </c>
      <c r="E90" s="173" t="s">
        <v>702</v>
      </c>
      <c r="F90" s="173" t="s">
        <v>703</v>
      </c>
      <c r="G90" s="160"/>
      <c r="H90" s="160"/>
      <c r="I90" s="163"/>
      <c r="J90" s="174">
        <f>BK90</f>
        <v>0</v>
      </c>
      <c r="K90" s="160"/>
      <c r="L90" s="165"/>
      <c r="M90" s="166"/>
      <c r="N90" s="167"/>
      <c r="O90" s="167"/>
      <c r="P90" s="168">
        <f>SUM(P91:P92)</f>
        <v>0</v>
      </c>
      <c r="Q90" s="167"/>
      <c r="R90" s="168">
        <f>SUM(R91:R92)</f>
        <v>0</v>
      </c>
      <c r="S90" s="167"/>
      <c r="T90" s="169">
        <f>SUM(T91:T92)</f>
        <v>0</v>
      </c>
      <c r="AR90" s="170" t="s">
        <v>168</v>
      </c>
      <c r="AT90" s="171" t="s">
        <v>75</v>
      </c>
      <c r="AU90" s="171" t="s">
        <v>84</v>
      </c>
      <c r="AY90" s="170" t="s">
        <v>136</v>
      </c>
      <c r="BK90" s="172">
        <f>SUM(BK91:BK92)</f>
        <v>0</v>
      </c>
    </row>
    <row r="91" spans="1:65" s="2" customFormat="1" ht="16.5" customHeight="1">
      <c r="A91" s="36"/>
      <c r="B91" s="37"/>
      <c r="C91" s="175" t="s">
        <v>135</v>
      </c>
      <c r="D91" s="175" t="s">
        <v>139</v>
      </c>
      <c r="E91" s="176" t="s">
        <v>704</v>
      </c>
      <c r="F91" s="177" t="s">
        <v>703</v>
      </c>
      <c r="G91" s="178" t="s">
        <v>216</v>
      </c>
      <c r="H91" s="179">
        <v>1</v>
      </c>
      <c r="I91" s="180"/>
      <c r="J91" s="181">
        <f>ROUND(I91*H91,2)</f>
        <v>0</v>
      </c>
      <c r="K91" s="177" t="s">
        <v>19</v>
      </c>
      <c r="L91" s="41"/>
      <c r="M91" s="182" t="s">
        <v>19</v>
      </c>
      <c r="N91" s="183" t="s">
        <v>47</v>
      </c>
      <c r="O91" s="66"/>
      <c r="P91" s="184">
        <f>O91*H91</f>
        <v>0</v>
      </c>
      <c r="Q91" s="184">
        <v>0</v>
      </c>
      <c r="R91" s="184">
        <f>Q91*H91</f>
        <v>0</v>
      </c>
      <c r="S91" s="184">
        <v>0</v>
      </c>
      <c r="T91" s="185">
        <f>S91*H91</f>
        <v>0</v>
      </c>
      <c r="U91" s="36"/>
      <c r="V91" s="36"/>
      <c r="W91" s="36"/>
      <c r="X91" s="36"/>
      <c r="Y91" s="36"/>
      <c r="Z91" s="36"/>
      <c r="AA91" s="36"/>
      <c r="AB91" s="36"/>
      <c r="AC91" s="36"/>
      <c r="AD91" s="36"/>
      <c r="AE91" s="36"/>
      <c r="AR91" s="186" t="s">
        <v>695</v>
      </c>
      <c r="AT91" s="186" t="s">
        <v>139</v>
      </c>
      <c r="AU91" s="186" t="s">
        <v>86</v>
      </c>
      <c r="AY91" s="19" t="s">
        <v>136</v>
      </c>
      <c r="BE91" s="187">
        <f>IF(N91="základní",J91,0)</f>
        <v>0</v>
      </c>
      <c r="BF91" s="187">
        <f>IF(N91="snížená",J91,0)</f>
        <v>0</v>
      </c>
      <c r="BG91" s="187">
        <f>IF(N91="zákl. přenesená",J91,0)</f>
        <v>0</v>
      </c>
      <c r="BH91" s="187">
        <f>IF(N91="sníž. přenesená",J91,0)</f>
        <v>0</v>
      </c>
      <c r="BI91" s="187">
        <f>IF(N91="nulová",J91,0)</f>
        <v>0</v>
      </c>
      <c r="BJ91" s="19" t="s">
        <v>84</v>
      </c>
      <c r="BK91" s="187">
        <f>ROUND(I91*H91,2)</f>
        <v>0</v>
      </c>
      <c r="BL91" s="19" t="s">
        <v>695</v>
      </c>
      <c r="BM91" s="186" t="s">
        <v>705</v>
      </c>
    </row>
    <row r="92" spans="1:65" s="2" customFormat="1">
      <c r="A92" s="36"/>
      <c r="B92" s="37"/>
      <c r="C92" s="38"/>
      <c r="D92" s="188" t="s">
        <v>144</v>
      </c>
      <c r="E92" s="38"/>
      <c r="F92" s="189" t="s">
        <v>703</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144</v>
      </c>
      <c r="AU92" s="19" t="s">
        <v>86</v>
      </c>
    </row>
    <row r="93" spans="1:65" s="12" customFormat="1" ht="22.9" customHeight="1">
      <c r="B93" s="159"/>
      <c r="C93" s="160"/>
      <c r="D93" s="161" t="s">
        <v>75</v>
      </c>
      <c r="E93" s="173" t="s">
        <v>706</v>
      </c>
      <c r="F93" s="173" t="s">
        <v>707</v>
      </c>
      <c r="G93" s="160"/>
      <c r="H93" s="160"/>
      <c r="I93" s="163"/>
      <c r="J93" s="174">
        <f>BK93</f>
        <v>0</v>
      </c>
      <c r="K93" s="160"/>
      <c r="L93" s="165"/>
      <c r="M93" s="166"/>
      <c r="N93" s="167"/>
      <c r="O93" s="167"/>
      <c r="P93" s="168">
        <f>SUM(P94:P96)</f>
        <v>0</v>
      </c>
      <c r="Q93" s="167"/>
      <c r="R93" s="168">
        <f>SUM(R94:R96)</f>
        <v>0</v>
      </c>
      <c r="S93" s="167"/>
      <c r="T93" s="169">
        <f>SUM(T94:T96)</f>
        <v>0</v>
      </c>
      <c r="AR93" s="170" t="s">
        <v>168</v>
      </c>
      <c r="AT93" s="171" t="s">
        <v>75</v>
      </c>
      <c r="AU93" s="171" t="s">
        <v>84</v>
      </c>
      <c r="AY93" s="170" t="s">
        <v>136</v>
      </c>
      <c r="BK93" s="172">
        <f>SUM(BK94:BK96)</f>
        <v>0</v>
      </c>
    </row>
    <row r="94" spans="1:65" s="2" customFormat="1" ht="16.5" customHeight="1">
      <c r="A94" s="36"/>
      <c r="B94" s="37"/>
      <c r="C94" s="175" t="s">
        <v>161</v>
      </c>
      <c r="D94" s="175" t="s">
        <v>139</v>
      </c>
      <c r="E94" s="176" t="s">
        <v>708</v>
      </c>
      <c r="F94" s="177" t="s">
        <v>709</v>
      </c>
      <c r="G94" s="178" t="s">
        <v>216</v>
      </c>
      <c r="H94" s="179">
        <v>1</v>
      </c>
      <c r="I94" s="180"/>
      <c r="J94" s="181">
        <f>ROUND(I94*H94,2)</f>
        <v>0</v>
      </c>
      <c r="K94" s="177" t="s">
        <v>19</v>
      </c>
      <c r="L94" s="41"/>
      <c r="M94" s="182" t="s">
        <v>19</v>
      </c>
      <c r="N94" s="183" t="s">
        <v>47</v>
      </c>
      <c r="O94" s="66"/>
      <c r="P94" s="184">
        <f>O94*H94</f>
        <v>0</v>
      </c>
      <c r="Q94" s="184">
        <v>0</v>
      </c>
      <c r="R94" s="184">
        <f>Q94*H94</f>
        <v>0</v>
      </c>
      <c r="S94" s="184">
        <v>0</v>
      </c>
      <c r="T94" s="185">
        <f>S94*H94</f>
        <v>0</v>
      </c>
      <c r="U94" s="36"/>
      <c r="V94" s="36"/>
      <c r="W94" s="36"/>
      <c r="X94" s="36"/>
      <c r="Y94" s="36"/>
      <c r="Z94" s="36"/>
      <c r="AA94" s="36"/>
      <c r="AB94" s="36"/>
      <c r="AC94" s="36"/>
      <c r="AD94" s="36"/>
      <c r="AE94" s="36"/>
      <c r="AR94" s="186" t="s">
        <v>695</v>
      </c>
      <c r="AT94" s="186" t="s">
        <v>139</v>
      </c>
      <c r="AU94" s="186" t="s">
        <v>86</v>
      </c>
      <c r="AY94" s="19" t="s">
        <v>136</v>
      </c>
      <c r="BE94" s="187">
        <f>IF(N94="základní",J94,0)</f>
        <v>0</v>
      </c>
      <c r="BF94" s="187">
        <f>IF(N94="snížená",J94,0)</f>
        <v>0</v>
      </c>
      <c r="BG94" s="187">
        <f>IF(N94="zákl. přenesená",J94,0)</f>
        <v>0</v>
      </c>
      <c r="BH94" s="187">
        <f>IF(N94="sníž. přenesená",J94,0)</f>
        <v>0</v>
      </c>
      <c r="BI94" s="187">
        <f>IF(N94="nulová",J94,0)</f>
        <v>0</v>
      </c>
      <c r="BJ94" s="19" t="s">
        <v>84</v>
      </c>
      <c r="BK94" s="187">
        <f>ROUND(I94*H94,2)</f>
        <v>0</v>
      </c>
      <c r="BL94" s="19" t="s">
        <v>695</v>
      </c>
      <c r="BM94" s="186" t="s">
        <v>710</v>
      </c>
    </row>
    <row r="95" spans="1:65" s="2" customFormat="1" ht="16.5" customHeight="1">
      <c r="A95" s="36"/>
      <c r="B95" s="37"/>
      <c r="C95" s="175" t="s">
        <v>168</v>
      </c>
      <c r="D95" s="175" t="s">
        <v>139</v>
      </c>
      <c r="E95" s="176" t="s">
        <v>711</v>
      </c>
      <c r="F95" s="177" t="s">
        <v>712</v>
      </c>
      <c r="G95" s="178" t="s">
        <v>216</v>
      </c>
      <c r="H95" s="179">
        <v>1</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695</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695</v>
      </c>
      <c r="BM95" s="186" t="s">
        <v>713</v>
      </c>
    </row>
    <row r="96" spans="1:65" s="2" customFormat="1">
      <c r="A96" s="36"/>
      <c r="B96" s="37"/>
      <c r="C96" s="38"/>
      <c r="D96" s="188" t="s">
        <v>144</v>
      </c>
      <c r="E96" s="38"/>
      <c r="F96" s="189" t="s">
        <v>712</v>
      </c>
      <c r="G96" s="38"/>
      <c r="H96" s="38"/>
      <c r="I96" s="190"/>
      <c r="J96" s="38"/>
      <c r="K96" s="38"/>
      <c r="L96" s="41"/>
      <c r="M96" s="194"/>
      <c r="N96" s="195"/>
      <c r="O96" s="196"/>
      <c r="P96" s="196"/>
      <c r="Q96" s="196"/>
      <c r="R96" s="196"/>
      <c r="S96" s="196"/>
      <c r="T96" s="197"/>
      <c r="U96" s="36"/>
      <c r="V96" s="36"/>
      <c r="W96" s="36"/>
      <c r="X96" s="36"/>
      <c r="Y96" s="36"/>
      <c r="Z96" s="36"/>
      <c r="AA96" s="36"/>
      <c r="AB96" s="36"/>
      <c r="AC96" s="36"/>
      <c r="AD96" s="36"/>
      <c r="AE96" s="36"/>
      <c r="AT96" s="19" t="s">
        <v>144</v>
      </c>
      <c r="AU96" s="19" t="s">
        <v>86</v>
      </c>
    </row>
    <row r="97" spans="1:31" s="2" customFormat="1" ht="6.95" customHeight="1">
      <c r="A97" s="36"/>
      <c r="B97" s="49"/>
      <c r="C97" s="50"/>
      <c r="D97" s="50"/>
      <c r="E97" s="50"/>
      <c r="F97" s="50"/>
      <c r="G97" s="50"/>
      <c r="H97" s="50"/>
      <c r="I97" s="50"/>
      <c r="J97" s="50"/>
      <c r="K97" s="50"/>
      <c r="L97" s="41"/>
      <c r="M97" s="36"/>
      <c r="O97" s="36"/>
      <c r="P97" s="36"/>
      <c r="Q97" s="36"/>
      <c r="R97" s="36"/>
      <c r="S97" s="36"/>
      <c r="T97" s="36"/>
      <c r="U97" s="36"/>
      <c r="V97" s="36"/>
      <c r="W97" s="36"/>
      <c r="X97" s="36"/>
      <c r="Y97" s="36"/>
      <c r="Z97" s="36"/>
      <c r="AA97" s="36"/>
      <c r="AB97" s="36"/>
      <c r="AC97" s="36"/>
      <c r="AD97" s="36"/>
      <c r="AE97" s="36"/>
    </row>
  </sheetData>
  <sheetProtection algorithmName="SHA-512" hashValue="qS6juDjxHP0L6z8nLFhsXNFDu4cmKC6DQ5LFRbJpgwZeIgQbL5h93CIADyGxVdsEJjws2sAEpMm4JBrip9gAyQ==" saltValue="zz3J5Vkgdz7tj1GYQU1seFVokjGOv/DTPIfkFKqSTUvqfjLClCwvyzwlfxW15H2mcsvQGPED+Y1nZ5eGaQ70dA==" spinCount="100000" sheet="1" objects="1" scenarios="1" formatColumns="0" formatRows="0" autoFilter="0"/>
  <autoFilter ref="C82:K96"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08"/>
  <sheetViews>
    <sheetView showGridLines="0" workbookViewId="0"/>
  </sheetViews>
  <sheetFormatPr defaultRowHeight="11.2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3"/>
      <c r="C3" s="104"/>
      <c r="D3" s="104"/>
      <c r="E3" s="104"/>
      <c r="F3" s="104"/>
      <c r="G3" s="104"/>
      <c r="H3" s="22"/>
    </row>
    <row r="4" spans="1:8" s="1" customFormat="1" ht="24.95" customHeight="1">
      <c r="B4" s="22"/>
      <c r="C4" s="105" t="s">
        <v>714</v>
      </c>
      <c r="H4" s="22"/>
    </row>
    <row r="5" spans="1:8" s="1" customFormat="1" ht="12" customHeight="1">
      <c r="B5" s="22"/>
      <c r="C5" s="255" t="s">
        <v>13</v>
      </c>
      <c r="D5" s="399" t="s">
        <v>14</v>
      </c>
      <c r="E5" s="350"/>
      <c r="F5" s="350"/>
      <c r="H5" s="22"/>
    </row>
    <row r="6" spans="1:8" s="1" customFormat="1" ht="36.950000000000003" customHeight="1">
      <c r="B6" s="22"/>
      <c r="C6" s="256" t="s">
        <v>16</v>
      </c>
      <c r="D6" s="400" t="s">
        <v>17</v>
      </c>
      <c r="E6" s="350"/>
      <c r="F6" s="350"/>
      <c r="H6" s="22"/>
    </row>
    <row r="7" spans="1:8" s="1" customFormat="1" ht="16.5" customHeight="1">
      <c r="B7" s="22"/>
      <c r="C7" s="107" t="s">
        <v>23</v>
      </c>
      <c r="D7" s="110" t="str">
        <f>'Rekapitulace stavby'!AN8</f>
        <v>18. 6. 2021</v>
      </c>
      <c r="H7" s="22"/>
    </row>
    <row r="8" spans="1:8" s="2" customFormat="1" ht="10.9" customHeight="1">
      <c r="A8" s="36"/>
      <c r="B8" s="41"/>
      <c r="C8" s="36"/>
      <c r="D8" s="36"/>
      <c r="E8" s="36"/>
      <c r="F8" s="36"/>
      <c r="G8" s="36"/>
      <c r="H8" s="41"/>
    </row>
    <row r="9" spans="1:8" s="11" customFormat="1" ht="29.25" customHeight="1">
      <c r="A9" s="148"/>
      <c r="B9" s="257"/>
      <c r="C9" s="258" t="s">
        <v>57</v>
      </c>
      <c r="D9" s="259" t="s">
        <v>58</v>
      </c>
      <c r="E9" s="259" t="s">
        <v>122</v>
      </c>
      <c r="F9" s="260" t="s">
        <v>715</v>
      </c>
      <c r="G9" s="148"/>
      <c r="H9" s="257"/>
    </row>
    <row r="10" spans="1:8" s="2" customFormat="1" ht="26.45" customHeight="1">
      <c r="A10" s="36"/>
      <c r="B10" s="41"/>
      <c r="C10" s="261" t="s">
        <v>716</v>
      </c>
      <c r="D10" s="261" t="s">
        <v>91</v>
      </c>
      <c r="E10" s="36"/>
      <c r="F10" s="36"/>
      <c r="G10" s="36"/>
      <c r="H10" s="41"/>
    </row>
    <row r="11" spans="1:8" s="2" customFormat="1" ht="16.899999999999999" customHeight="1">
      <c r="A11" s="36"/>
      <c r="B11" s="41"/>
      <c r="C11" s="262" t="s">
        <v>283</v>
      </c>
      <c r="D11" s="263" t="s">
        <v>284</v>
      </c>
      <c r="E11" s="264" t="s">
        <v>185</v>
      </c>
      <c r="F11" s="265">
        <v>1.984</v>
      </c>
      <c r="G11" s="36"/>
      <c r="H11" s="41"/>
    </row>
    <row r="12" spans="1:8" s="2" customFormat="1" ht="16.899999999999999" customHeight="1">
      <c r="A12" s="36"/>
      <c r="B12" s="41"/>
      <c r="C12" s="266" t="s">
        <v>19</v>
      </c>
      <c r="D12" s="266" t="s">
        <v>348</v>
      </c>
      <c r="E12" s="19" t="s">
        <v>19</v>
      </c>
      <c r="F12" s="267">
        <v>0</v>
      </c>
      <c r="G12" s="36"/>
      <c r="H12" s="41"/>
    </row>
    <row r="13" spans="1:8" s="2" customFormat="1" ht="16.899999999999999" customHeight="1">
      <c r="A13" s="36"/>
      <c r="B13" s="41"/>
      <c r="C13" s="266" t="s">
        <v>19</v>
      </c>
      <c r="D13" s="266" t="s">
        <v>335</v>
      </c>
      <c r="E13" s="19" t="s">
        <v>19</v>
      </c>
      <c r="F13" s="267">
        <v>0</v>
      </c>
      <c r="G13" s="36"/>
      <c r="H13" s="41"/>
    </row>
    <row r="14" spans="1:8" s="2" customFormat="1" ht="16.899999999999999" customHeight="1">
      <c r="A14" s="36"/>
      <c r="B14" s="41"/>
      <c r="C14" s="266" t="s">
        <v>19</v>
      </c>
      <c r="D14" s="266" t="s">
        <v>349</v>
      </c>
      <c r="E14" s="19" t="s">
        <v>19</v>
      </c>
      <c r="F14" s="267">
        <v>0.78</v>
      </c>
      <c r="G14" s="36"/>
      <c r="H14" s="41"/>
    </row>
    <row r="15" spans="1:8" s="2" customFormat="1" ht="16.899999999999999" customHeight="1">
      <c r="A15" s="36"/>
      <c r="B15" s="41"/>
      <c r="C15" s="266" t="s">
        <v>19</v>
      </c>
      <c r="D15" s="266" t="s">
        <v>350</v>
      </c>
      <c r="E15" s="19" t="s">
        <v>19</v>
      </c>
      <c r="F15" s="267">
        <v>0.81899999999999995</v>
      </c>
      <c r="G15" s="36"/>
      <c r="H15" s="41"/>
    </row>
    <row r="16" spans="1:8" s="2" customFormat="1" ht="16.899999999999999" customHeight="1">
      <c r="A16" s="36"/>
      <c r="B16" s="41"/>
      <c r="C16" s="266" t="s">
        <v>19</v>
      </c>
      <c r="D16" s="266" t="s">
        <v>339</v>
      </c>
      <c r="E16" s="19" t="s">
        <v>19</v>
      </c>
      <c r="F16" s="267">
        <v>0</v>
      </c>
      <c r="G16" s="36"/>
      <c r="H16" s="41"/>
    </row>
    <row r="17" spans="1:8" s="2" customFormat="1" ht="16.899999999999999" customHeight="1">
      <c r="A17" s="36"/>
      <c r="B17" s="41"/>
      <c r="C17" s="266" t="s">
        <v>19</v>
      </c>
      <c r="D17" s="266" t="s">
        <v>351</v>
      </c>
      <c r="E17" s="19" t="s">
        <v>19</v>
      </c>
      <c r="F17" s="267">
        <v>0.38500000000000001</v>
      </c>
      <c r="G17" s="36"/>
      <c r="H17" s="41"/>
    </row>
    <row r="18" spans="1:8" s="2" customFormat="1" ht="16.899999999999999" customHeight="1">
      <c r="A18" s="36"/>
      <c r="B18" s="41"/>
      <c r="C18" s="266" t="s">
        <v>283</v>
      </c>
      <c r="D18" s="266" t="s">
        <v>341</v>
      </c>
      <c r="E18" s="19" t="s">
        <v>19</v>
      </c>
      <c r="F18" s="267">
        <v>1.984</v>
      </c>
      <c r="G18" s="36"/>
      <c r="H18" s="41"/>
    </row>
    <row r="19" spans="1:8" s="2" customFormat="1" ht="16.899999999999999" customHeight="1">
      <c r="A19" s="36"/>
      <c r="B19" s="41"/>
      <c r="C19" s="268" t="s">
        <v>717</v>
      </c>
      <c r="D19" s="36"/>
      <c r="E19" s="36"/>
      <c r="F19" s="36"/>
      <c r="G19" s="36"/>
      <c r="H19" s="41"/>
    </row>
    <row r="20" spans="1:8" s="2" customFormat="1" ht="16.899999999999999" customHeight="1">
      <c r="A20" s="36"/>
      <c r="B20" s="41"/>
      <c r="C20" s="266" t="s">
        <v>342</v>
      </c>
      <c r="D20" s="266" t="s">
        <v>343</v>
      </c>
      <c r="E20" s="19" t="s">
        <v>185</v>
      </c>
      <c r="F20" s="267">
        <v>1.984</v>
      </c>
      <c r="G20" s="36"/>
      <c r="H20" s="41"/>
    </row>
    <row r="21" spans="1:8" s="2" customFormat="1" ht="16.899999999999999" customHeight="1">
      <c r="A21" s="36"/>
      <c r="B21" s="41"/>
      <c r="C21" s="266" t="s">
        <v>352</v>
      </c>
      <c r="D21" s="266" t="s">
        <v>353</v>
      </c>
      <c r="E21" s="19" t="s">
        <v>185</v>
      </c>
      <c r="F21" s="267">
        <v>1.984</v>
      </c>
      <c r="G21" s="36"/>
      <c r="H21" s="41"/>
    </row>
    <row r="22" spans="1:8" s="2" customFormat="1" ht="16.899999999999999" customHeight="1">
      <c r="A22" s="36"/>
      <c r="B22" s="41"/>
      <c r="C22" s="262" t="s">
        <v>395</v>
      </c>
      <c r="D22" s="263" t="s">
        <v>718</v>
      </c>
      <c r="E22" s="264" t="s">
        <v>328</v>
      </c>
      <c r="F22" s="265">
        <v>0.90900000000000003</v>
      </c>
      <c r="G22" s="36"/>
      <c r="H22" s="41"/>
    </row>
    <row r="23" spans="1:8" s="2" customFormat="1" ht="16.899999999999999" customHeight="1">
      <c r="A23" s="36"/>
      <c r="B23" s="41"/>
      <c r="C23" s="266" t="s">
        <v>19</v>
      </c>
      <c r="D23" s="266" t="s">
        <v>334</v>
      </c>
      <c r="E23" s="19" t="s">
        <v>19</v>
      </c>
      <c r="F23" s="267">
        <v>0</v>
      </c>
      <c r="G23" s="36"/>
      <c r="H23" s="41"/>
    </row>
    <row r="24" spans="1:8" s="2" customFormat="1" ht="16.899999999999999" customHeight="1">
      <c r="A24" s="36"/>
      <c r="B24" s="41"/>
      <c r="C24" s="266" t="s">
        <v>19</v>
      </c>
      <c r="D24" s="266" t="s">
        <v>393</v>
      </c>
      <c r="E24" s="19" t="s">
        <v>19</v>
      </c>
      <c r="F24" s="267">
        <v>3.9E-2</v>
      </c>
      <c r="G24" s="36"/>
      <c r="H24" s="41"/>
    </row>
    <row r="25" spans="1:8" s="2" customFormat="1" ht="16.899999999999999" customHeight="1">
      <c r="A25" s="36"/>
      <c r="B25" s="41"/>
      <c r="C25" s="266" t="s">
        <v>19</v>
      </c>
      <c r="D25" s="266" t="s">
        <v>394</v>
      </c>
      <c r="E25" s="19" t="s">
        <v>19</v>
      </c>
      <c r="F25" s="267">
        <v>0.87</v>
      </c>
      <c r="G25" s="36"/>
      <c r="H25" s="41"/>
    </row>
    <row r="26" spans="1:8" s="2" customFormat="1" ht="16.899999999999999" customHeight="1">
      <c r="A26" s="36"/>
      <c r="B26" s="41"/>
      <c r="C26" s="266" t="s">
        <v>395</v>
      </c>
      <c r="D26" s="266" t="s">
        <v>341</v>
      </c>
      <c r="E26" s="19" t="s">
        <v>19</v>
      </c>
      <c r="F26" s="267">
        <v>0.90900000000000003</v>
      </c>
      <c r="G26" s="36"/>
      <c r="H26" s="41"/>
    </row>
    <row r="27" spans="1:8" s="2" customFormat="1" ht="16.899999999999999" customHeight="1">
      <c r="A27" s="36"/>
      <c r="B27" s="41"/>
      <c r="C27" s="268" t="s">
        <v>717</v>
      </c>
      <c r="D27" s="36"/>
      <c r="E27" s="36"/>
      <c r="F27" s="36"/>
      <c r="G27" s="36"/>
      <c r="H27" s="41"/>
    </row>
    <row r="28" spans="1:8" s="2" customFormat="1" ht="16.899999999999999" customHeight="1">
      <c r="A28" s="36"/>
      <c r="B28" s="41"/>
      <c r="C28" s="266" t="s">
        <v>388</v>
      </c>
      <c r="D28" s="266" t="s">
        <v>389</v>
      </c>
      <c r="E28" s="19" t="s">
        <v>328</v>
      </c>
      <c r="F28" s="267">
        <v>0.90900000000000003</v>
      </c>
      <c r="G28" s="36"/>
      <c r="H28" s="41"/>
    </row>
    <row r="29" spans="1:8" s="2" customFormat="1" ht="16.899999999999999" customHeight="1">
      <c r="A29" s="36"/>
      <c r="B29" s="41"/>
      <c r="C29" s="266" t="s">
        <v>430</v>
      </c>
      <c r="D29" s="266" t="s">
        <v>431</v>
      </c>
      <c r="E29" s="19" t="s">
        <v>310</v>
      </c>
      <c r="F29" s="267">
        <v>2.5910000000000002</v>
      </c>
      <c r="G29" s="36"/>
      <c r="H29" s="41"/>
    </row>
    <row r="30" spans="1:8" s="2" customFormat="1" ht="16.899999999999999" customHeight="1">
      <c r="A30" s="36"/>
      <c r="B30" s="41"/>
      <c r="C30" s="262" t="s">
        <v>286</v>
      </c>
      <c r="D30" s="263" t="s">
        <v>287</v>
      </c>
      <c r="E30" s="264" t="s">
        <v>288</v>
      </c>
      <c r="F30" s="265">
        <v>231.04</v>
      </c>
      <c r="G30" s="36"/>
      <c r="H30" s="41"/>
    </row>
    <row r="31" spans="1:8" s="2" customFormat="1" ht="16.899999999999999" customHeight="1">
      <c r="A31" s="36"/>
      <c r="B31" s="41"/>
      <c r="C31" s="266" t="s">
        <v>19</v>
      </c>
      <c r="D31" s="266" t="s">
        <v>409</v>
      </c>
      <c r="E31" s="19" t="s">
        <v>19</v>
      </c>
      <c r="F31" s="267">
        <v>0</v>
      </c>
      <c r="G31" s="36"/>
      <c r="H31" s="41"/>
    </row>
    <row r="32" spans="1:8" s="2" customFormat="1" ht="16.899999999999999" customHeight="1">
      <c r="A32" s="36"/>
      <c r="B32" s="41"/>
      <c r="C32" s="266" t="s">
        <v>19</v>
      </c>
      <c r="D32" s="266" t="s">
        <v>480</v>
      </c>
      <c r="E32" s="19" t="s">
        <v>19</v>
      </c>
      <c r="F32" s="267">
        <v>231.04</v>
      </c>
      <c r="G32" s="36"/>
      <c r="H32" s="41"/>
    </row>
    <row r="33" spans="1:8" s="2" customFormat="1" ht="16.899999999999999" customHeight="1">
      <c r="A33" s="36"/>
      <c r="B33" s="41"/>
      <c r="C33" s="266" t="s">
        <v>286</v>
      </c>
      <c r="D33" s="266" t="s">
        <v>341</v>
      </c>
      <c r="E33" s="19" t="s">
        <v>19</v>
      </c>
      <c r="F33" s="267">
        <v>231.04</v>
      </c>
      <c r="G33" s="36"/>
      <c r="H33" s="41"/>
    </row>
    <row r="34" spans="1:8" s="2" customFormat="1" ht="16.899999999999999" customHeight="1">
      <c r="A34" s="36"/>
      <c r="B34" s="41"/>
      <c r="C34" s="268" t="s">
        <v>717</v>
      </c>
      <c r="D34" s="36"/>
      <c r="E34" s="36"/>
      <c r="F34" s="36"/>
      <c r="G34" s="36"/>
      <c r="H34" s="41"/>
    </row>
    <row r="35" spans="1:8" s="2" customFormat="1" ht="16.899999999999999" customHeight="1">
      <c r="A35" s="36"/>
      <c r="B35" s="41"/>
      <c r="C35" s="266" t="s">
        <v>477</v>
      </c>
      <c r="D35" s="266" t="s">
        <v>478</v>
      </c>
      <c r="E35" s="19" t="s">
        <v>288</v>
      </c>
      <c r="F35" s="267">
        <v>231.04</v>
      </c>
      <c r="G35" s="36"/>
      <c r="H35" s="41"/>
    </row>
    <row r="36" spans="1:8" s="2" customFormat="1" ht="16.899999999999999" customHeight="1">
      <c r="A36" s="36"/>
      <c r="B36" s="41"/>
      <c r="C36" s="266" t="s">
        <v>471</v>
      </c>
      <c r="D36" s="266" t="s">
        <v>472</v>
      </c>
      <c r="E36" s="19" t="s">
        <v>288</v>
      </c>
      <c r="F36" s="267">
        <v>231.04</v>
      </c>
      <c r="G36" s="36"/>
      <c r="H36" s="41"/>
    </row>
    <row r="37" spans="1:8" s="2" customFormat="1" ht="16.899999999999999" customHeight="1">
      <c r="A37" s="36"/>
      <c r="B37" s="41"/>
      <c r="C37" s="262" t="s">
        <v>290</v>
      </c>
      <c r="D37" s="263" t="s">
        <v>291</v>
      </c>
      <c r="E37" s="264" t="s">
        <v>292</v>
      </c>
      <c r="F37" s="265">
        <v>20</v>
      </c>
      <c r="G37" s="36"/>
      <c r="H37" s="41"/>
    </row>
    <row r="38" spans="1:8" s="2" customFormat="1" ht="16.899999999999999" customHeight="1">
      <c r="A38" s="36"/>
      <c r="B38" s="41"/>
      <c r="C38" s="266" t="s">
        <v>19</v>
      </c>
      <c r="D38" s="266" t="s">
        <v>373</v>
      </c>
      <c r="E38" s="19" t="s">
        <v>19</v>
      </c>
      <c r="F38" s="267">
        <v>0</v>
      </c>
      <c r="G38" s="36"/>
      <c r="H38" s="41"/>
    </row>
    <row r="39" spans="1:8" s="2" customFormat="1" ht="16.899999999999999" customHeight="1">
      <c r="A39" s="36"/>
      <c r="B39" s="41"/>
      <c r="C39" s="266" t="s">
        <v>19</v>
      </c>
      <c r="D39" s="266" t="s">
        <v>374</v>
      </c>
      <c r="E39" s="19" t="s">
        <v>19</v>
      </c>
      <c r="F39" s="267">
        <v>0</v>
      </c>
      <c r="G39" s="36"/>
      <c r="H39" s="41"/>
    </row>
    <row r="40" spans="1:8" s="2" customFormat="1" ht="16.899999999999999" customHeight="1">
      <c r="A40" s="36"/>
      <c r="B40" s="41"/>
      <c r="C40" s="266" t="s">
        <v>19</v>
      </c>
      <c r="D40" s="266" t="s">
        <v>375</v>
      </c>
      <c r="E40" s="19" t="s">
        <v>19</v>
      </c>
      <c r="F40" s="267">
        <v>4</v>
      </c>
      <c r="G40" s="36"/>
      <c r="H40" s="41"/>
    </row>
    <row r="41" spans="1:8" s="2" customFormat="1" ht="16.899999999999999" customHeight="1">
      <c r="A41" s="36"/>
      <c r="B41" s="41"/>
      <c r="C41" s="266" t="s">
        <v>19</v>
      </c>
      <c r="D41" s="266" t="s">
        <v>376</v>
      </c>
      <c r="E41" s="19" t="s">
        <v>19</v>
      </c>
      <c r="F41" s="267">
        <v>0</v>
      </c>
      <c r="G41" s="36"/>
      <c r="H41" s="41"/>
    </row>
    <row r="42" spans="1:8" s="2" customFormat="1" ht="16.899999999999999" customHeight="1">
      <c r="A42" s="36"/>
      <c r="B42" s="41"/>
      <c r="C42" s="266" t="s">
        <v>19</v>
      </c>
      <c r="D42" s="266" t="s">
        <v>377</v>
      </c>
      <c r="E42" s="19" t="s">
        <v>19</v>
      </c>
      <c r="F42" s="267">
        <v>16</v>
      </c>
      <c r="G42" s="36"/>
      <c r="H42" s="41"/>
    </row>
    <row r="43" spans="1:8" s="2" customFormat="1" ht="16.899999999999999" customHeight="1">
      <c r="A43" s="36"/>
      <c r="B43" s="41"/>
      <c r="C43" s="266" t="s">
        <v>290</v>
      </c>
      <c r="D43" s="266" t="s">
        <v>338</v>
      </c>
      <c r="E43" s="19" t="s">
        <v>19</v>
      </c>
      <c r="F43" s="267">
        <v>20</v>
      </c>
      <c r="G43" s="36"/>
      <c r="H43" s="41"/>
    </row>
    <row r="44" spans="1:8" s="2" customFormat="1" ht="16.899999999999999" customHeight="1">
      <c r="A44" s="36"/>
      <c r="B44" s="41"/>
      <c r="C44" s="268" t="s">
        <v>717</v>
      </c>
      <c r="D44" s="36"/>
      <c r="E44" s="36"/>
      <c r="F44" s="36"/>
      <c r="G44" s="36"/>
      <c r="H44" s="41"/>
    </row>
    <row r="45" spans="1:8" s="2" customFormat="1" ht="16.899999999999999" customHeight="1">
      <c r="A45" s="36"/>
      <c r="B45" s="41"/>
      <c r="C45" s="266" t="s">
        <v>368</v>
      </c>
      <c r="D45" s="266" t="s">
        <v>369</v>
      </c>
      <c r="E45" s="19" t="s">
        <v>292</v>
      </c>
      <c r="F45" s="267">
        <v>28</v>
      </c>
      <c r="G45" s="36"/>
      <c r="H45" s="41"/>
    </row>
    <row r="46" spans="1:8" s="2" customFormat="1" ht="16.899999999999999" customHeight="1">
      <c r="A46" s="36"/>
      <c r="B46" s="41"/>
      <c r="C46" s="266" t="s">
        <v>380</v>
      </c>
      <c r="D46" s="266" t="s">
        <v>381</v>
      </c>
      <c r="E46" s="19" t="s">
        <v>292</v>
      </c>
      <c r="F46" s="267">
        <v>20</v>
      </c>
      <c r="G46" s="36"/>
      <c r="H46" s="41"/>
    </row>
    <row r="47" spans="1:8" s="2" customFormat="1" ht="16.899999999999999" customHeight="1">
      <c r="A47" s="36"/>
      <c r="B47" s="41"/>
      <c r="C47" s="262" t="s">
        <v>294</v>
      </c>
      <c r="D47" s="263" t="s">
        <v>295</v>
      </c>
      <c r="E47" s="264" t="s">
        <v>292</v>
      </c>
      <c r="F47" s="265">
        <v>8</v>
      </c>
      <c r="G47" s="36"/>
      <c r="H47" s="41"/>
    </row>
    <row r="48" spans="1:8" s="2" customFormat="1" ht="16.899999999999999" customHeight="1">
      <c r="A48" s="36"/>
      <c r="B48" s="41"/>
      <c r="C48" s="266" t="s">
        <v>19</v>
      </c>
      <c r="D48" s="266" t="s">
        <v>378</v>
      </c>
      <c r="E48" s="19" t="s">
        <v>19</v>
      </c>
      <c r="F48" s="267">
        <v>0</v>
      </c>
      <c r="G48" s="36"/>
      <c r="H48" s="41"/>
    </row>
    <row r="49" spans="1:8" s="2" customFormat="1" ht="16.899999999999999" customHeight="1">
      <c r="A49" s="36"/>
      <c r="B49" s="41"/>
      <c r="C49" s="266" t="s">
        <v>19</v>
      </c>
      <c r="D49" s="266" t="s">
        <v>379</v>
      </c>
      <c r="E49" s="19" t="s">
        <v>19</v>
      </c>
      <c r="F49" s="267">
        <v>8</v>
      </c>
      <c r="G49" s="36"/>
      <c r="H49" s="41"/>
    </row>
    <row r="50" spans="1:8" s="2" customFormat="1" ht="16.899999999999999" customHeight="1">
      <c r="A50" s="36"/>
      <c r="B50" s="41"/>
      <c r="C50" s="266" t="s">
        <v>294</v>
      </c>
      <c r="D50" s="266" t="s">
        <v>338</v>
      </c>
      <c r="E50" s="19" t="s">
        <v>19</v>
      </c>
      <c r="F50" s="267">
        <v>8</v>
      </c>
      <c r="G50" s="36"/>
      <c r="H50" s="41"/>
    </row>
    <row r="51" spans="1:8" s="2" customFormat="1" ht="16.899999999999999" customHeight="1">
      <c r="A51" s="36"/>
      <c r="B51" s="41"/>
      <c r="C51" s="268" t="s">
        <v>717</v>
      </c>
      <c r="D51" s="36"/>
      <c r="E51" s="36"/>
      <c r="F51" s="36"/>
      <c r="G51" s="36"/>
      <c r="H51" s="41"/>
    </row>
    <row r="52" spans="1:8" s="2" customFormat="1" ht="16.899999999999999" customHeight="1">
      <c r="A52" s="36"/>
      <c r="B52" s="41"/>
      <c r="C52" s="266" t="s">
        <v>368</v>
      </c>
      <c r="D52" s="266" t="s">
        <v>369</v>
      </c>
      <c r="E52" s="19" t="s">
        <v>292</v>
      </c>
      <c r="F52" s="267">
        <v>28</v>
      </c>
      <c r="G52" s="36"/>
      <c r="H52" s="41"/>
    </row>
    <row r="53" spans="1:8" s="2" customFormat="1" ht="16.899999999999999" customHeight="1">
      <c r="A53" s="36"/>
      <c r="B53" s="41"/>
      <c r="C53" s="266" t="s">
        <v>384</v>
      </c>
      <c r="D53" s="266" t="s">
        <v>385</v>
      </c>
      <c r="E53" s="19" t="s">
        <v>292</v>
      </c>
      <c r="F53" s="267">
        <v>8</v>
      </c>
      <c r="G53" s="36"/>
      <c r="H53" s="41"/>
    </row>
    <row r="54" spans="1:8" s="2" customFormat="1" ht="16.899999999999999" customHeight="1">
      <c r="A54" s="36"/>
      <c r="B54" s="41"/>
      <c r="C54" s="262" t="s">
        <v>451</v>
      </c>
      <c r="D54" s="263" t="s">
        <v>719</v>
      </c>
      <c r="E54" s="264" t="s">
        <v>398</v>
      </c>
      <c r="F54" s="265">
        <v>1</v>
      </c>
      <c r="G54" s="36"/>
      <c r="H54" s="41"/>
    </row>
    <row r="55" spans="1:8" s="2" customFormat="1" ht="16.899999999999999" customHeight="1">
      <c r="A55" s="36"/>
      <c r="B55" s="41"/>
      <c r="C55" s="266" t="s">
        <v>19</v>
      </c>
      <c r="D55" s="266" t="s">
        <v>449</v>
      </c>
      <c r="E55" s="19" t="s">
        <v>19</v>
      </c>
      <c r="F55" s="267">
        <v>0</v>
      </c>
      <c r="G55" s="36"/>
      <c r="H55" s="41"/>
    </row>
    <row r="56" spans="1:8" s="2" customFormat="1" ht="16.899999999999999" customHeight="1">
      <c r="A56" s="36"/>
      <c r="B56" s="41"/>
      <c r="C56" s="266" t="s">
        <v>19</v>
      </c>
      <c r="D56" s="266" t="s">
        <v>450</v>
      </c>
      <c r="E56" s="19" t="s">
        <v>19</v>
      </c>
      <c r="F56" s="267">
        <v>1</v>
      </c>
      <c r="G56" s="36"/>
      <c r="H56" s="41"/>
    </row>
    <row r="57" spans="1:8" s="2" customFormat="1" ht="16.899999999999999" customHeight="1">
      <c r="A57" s="36"/>
      <c r="B57" s="41"/>
      <c r="C57" s="266" t="s">
        <v>451</v>
      </c>
      <c r="D57" s="266" t="s">
        <v>341</v>
      </c>
      <c r="E57" s="19" t="s">
        <v>19</v>
      </c>
      <c r="F57" s="267">
        <v>1</v>
      </c>
      <c r="G57" s="36"/>
      <c r="H57" s="41"/>
    </row>
    <row r="58" spans="1:8" s="2" customFormat="1" ht="16.899999999999999" customHeight="1">
      <c r="A58" s="36"/>
      <c r="B58" s="41"/>
      <c r="C58" s="262" t="s">
        <v>308</v>
      </c>
      <c r="D58" s="263" t="s">
        <v>309</v>
      </c>
      <c r="E58" s="264" t="s">
        <v>310</v>
      </c>
      <c r="F58" s="265">
        <v>2.5910000000000002</v>
      </c>
      <c r="G58" s="36"/>
      <c r="H58" s="41"/>
    </row>
    <row r="59" spans="1:8" s="2" customFormat="1" ht="16.899999999999999" customHeight="1">
      <c r="A59" s="36"/>
      <c r="B59" s="41"/>
      <c r="C59" s="266" t="s">
        <v>308</v>
      </c>
      <c r="D59" s="266" t="s">
        <v>720</v>
      </c>
      <c r="E59" s="19" t="s">
        <v>19</v>
      </c>
      <c r="F59" s="267">
        <v>2.5910000000000002</v>
      </c>
      <c r="G59" s="36"/>
      <c r="H59" s="41"/>
    </row>
    <row r="60" spans="1:8" s="2" customFormat="1" ht="16.899999999999999" customHeight="1">
      <c r="A60" s="36"/>
      <c r="B60" s="41"/>
      <c r="C60" s="268" t="s">
        <v>717</v>
      </c>
      <c r="D60" s="36"/>
      <c r="E60" s="36"/>
      <c r="F60" s="36"/>
      <c r="G60" s="36"/>
      <c r="H60" s="41"/>
    </row>
    <row r="61" spans="1:8" s="2" customFormat="1" ht="16.899999999999999" customHeight="1">
      <c r="A61" s="36"/>
      <c r="B61" s="41"/>
      <c r="C61" s="266" t="s">
        <v>430</v>
      </c>
      <c r="D61" s="266" t="s">
        <v>431</v>
      </c>
      <c r="E61" s="19" t="s">
        <v>310</v>
      </c>
      <c r="F61" s="267">
        <v>2.5910000000000002</v>
      </c>
      <c r="G61" s="36"/>
      <c r="H61" s="41"/>
    </row>
    <row r="62" spans="1:8" s="2" customFormat="1" ht="16.899999999999999" customHeight="1">
      <c r="A62" s="36"/>
      <c r="B62" s="41"/>
      <c r="C62" s="266" t="s">
        <v>425</v>
      </c>
      <c r="D62" s="266" t="s">
        <v>426</v>
      </c>
      <c r="E62" s="19" t="s">
        <v>310</v>
      </c>
      <c r="F62" s="267">
        <v>2.5910000000000002</v>
      </c>
      <c r="G62" s="36"/>
      <c r="H62" s="41"/>
    </row>
    <row r="63" spans="1:8" s="2" customFormat="1" ht="16.899999999999999" customHeight="1">
      <c r="A63" s="36"/>
      <c r="B63" s="41"/>
      <c r="C63" s="262" t="s">
        <v>296</v>
      </c>
      <c r="D63" s="263" t="s">
        <v>297</v>
      </c>
      <c r="E63" s="264" t="s">
        <v>288</v>
      </c>
      <c r="F63" s="265">
        <v>24</v>
      </c>
      <c r="G63" s="36"/>
      <c r="H63" s="41"/>
    </row>
    <row r="64" spans="1:8" s="2" customFormat="1" ht="16.899999999999999" customHeight="1">
      <c r="A64" s="36"/>
      <c r="B64" s="41"/>
      <c r="C64" s="266" t="s">
        <v>19</v>
      </c>
      <c r="D64" s="266" t="s">
        <v>490</v>
      </c>
      <c r="E64" s="19" t="s">
        <v>19</v>
      </c>
      <c r="F64" s="267">
        <v>0</v>
      </c>
      <c r="G64" s="36"/>
      <c r="H64" s="41"/>
    </row>
    <row r="65" spans="1:8" s="2" customFormat="1" ht="16.899999999999999" customHeight="1">
      <c r="A65" s="36"/>
      <c r="B65" s="41"/>
      <c r="C65" s="266" t="s">
        <v>296</v>
      </c>
      <c r="D65" s="266" t="s">
        <v>491</v>
      </c>
      <c r="E65" s="19" t="s">
        <v>19</v>
      </c>
      <c r="F65" s="267">
        <v>24</v>
      </c>
      <c r="G65" s="36"/>
      <c r="H65" s="41"/>
    </row>
    <row r="66" spans="1:8" s="2" customFormat="1" ht="16.899999999999999" customHeight="1">
      <c r="A66" s="36"/>
      <c r="B66" s="41"/>
      <c r="C66" s="268" t="s">
        <v>717</v>
      </c>
      <c r="D66" s="36"/>
      <c r="E66" s="36"/>
      <c r="F66" s="36"/>
      <c r="G66" s="36"/>
      <c r="H66" s="41"/>
    </row>
    <row r="67" spans="1:8" s="2" customFormat="1" ht="16.899999999999999" customHeight="1">
      <c r="A67" s="36"/>
      <c r="B67" s="41"/>
      <c r="C67" s="266" t="s">
        <v>486</v>
      </c>
      <c r="D67" s="266" t="s">
        <v>487</v>
      </c>
      <c r="E67" s="19" t="s">
        <v>288</v>
      </c>
      <c r="F67" s="267">
        <v>24</v>
      </c>
      <c r="G67" s="36"/>
      <c r="H67" s="41"/>
    </row>
    <row r="68" spans="1:8" s="2" customFormat="1" ht="16.899999999999999" customHeight="1">
      <c r="A68" s="36"/>
      <c r="B68" s="41"/>
      <c r="C68" s="266" t="s">
        <v>482</v>
      </c>
      <c r="D68" s="266" t="s">
        <v>483</v>
      </c>
      <c r="E68" s="19" t="s">
        <v>288</v>
      </c>
      <c r="F68" s="267">
        <v>24</v>
      </c>
      <c r="G68" s="36"/>
      <c r="H68" s="41"/>
    </row>
    <row r="69" spans="1:8" s="2" customFormat="1" ht="16.899999999999999" customHeight="1">
      <c r="A69" s="36"/>
      <c r="B69" s="41"/>
      <c r="C69" s="262" t="s">
        <v>299</v>
      </c>
      <c r="D69" s="263" t="s">
        <v>300</v>
      </c>
      <c r="E69" s="264" t="s">
        <v>185</v>
      </c>
      <c r="F69" s="265">
        <v>12</v>
      </c>
      <c r="G69" s="36"/>
      <c r="H69" s="41"/>
    </row>
    <row r="70" spans="1:8" s="2" customFormat="1" ht="16.899999999999999" customHeight="1">
      <c r="A70" s="36"/>
      <c r="B70" s="41"/>
      <c r="C70" s="266" t="s">
        <v>19</v>
      </c>
      <c r="D70" s="266" t="s">
        <v>334</v>
      </c>
      <c r="E70" s="19" t="s">
        <v>19</v>
      </c>
      <c r="F70" s="267">
        <v>0</v>
      </c>
      <c r="G70" s="36"/>
      <c r="H70" s="41"/>
    </row>
    <row r="71" spans="1:8" s="2" customFormat="1" ht="16.899999999999999" customHeight="1">
      <c r="A71" s="36"/>
      <c r="B71" s="41"/>
      <c r="C71" s="266" t="s">
        <v>19</v>
      </c>
      <c r="D71" s="266" t="s">
        <v>207</v>
      </c>
      <c r="E71" s="19" t="s">
        <v>19</v>
      </c>
      <c r="F71" s="267">
        <v>12</v>
      </c>
      <c r="G71" s="36"/>
      <c r="H71" s="41"/>
    </row>
    <row r="72" spans="1:8" s="2" customFormat="1" ht="16.899999999999999" customHeight="1">
      <c r="A72" s="36"/>
      <c r="B72" s="41"/>
      <c r="C72" s="266" t="s">
        <v>299</v>
      </c>
      <c r="D72" s="266" t="s">
        <v>341</v>
      </c>
      <c r="E72" s="19" t="s">
        <v>19</v>
      </c>
      <c r="F72" s="267">
        <v>12</v>
      </c>
      <c r="G72" s="36"/>
      <c r="H72" s="41"/>
    </row>
    <row r="73" spans="1:8" s="2" customFormat="1" ht="16.899999999999999" customHeight="1">
      <c r="A73" s="36"/>
      <c r="B73" s="41"/>
      <c r="C73" s="268" t="s">
        <v>717</v>
      </c>
      <c r="D73" s="36"/>
      <c r="E73" s="36"/>
      <c r="F73" s="36"/>
      <c r="G73" s="36"/>
      <c r="H73" s="41"/>
    </row>
    <row r="74" spans="1:8" s="2" customFormat="1" ht="16.899999999999999" customHeight="1">
      <c r="A74" s="36"/>
      <c r="B74" s="41"/>
      <c r="C74" s="266" t="s">
        <v>532</v>
      </c>
      <c r="D74" s="266" t="s">
        <v>533</v>
      </c>
      <c r="E74" s="19" t="s">
        <v>185</v>
      </c>
      <c r="F74" s="267">
        <v>12</v>
      </c>
      <c r="G74" s="36"/>
      <c r="H74" s="41"/>
    </row>
    <row r="75" spans="1:8" s="2" customFormat="1" ht="16.899999999999999" customHeight="1">
      <c r="A75" s="36"/>
      <c r="B75" s="41"/>
      <c r="C75" s="266" t="s">
        <v>357</v>
      </c>
      <c r="D75" s="266" t="s">
        <v>358</v>
      </c>
      <c r="E75" s="19" t="s">
        <v>185</v>
      </c>
      <c r="F75" s="267">
        <v>12</v>
      </c>
      <c r="G75" s="36"/>
      <c r="H75" s="41"/>
    </row>
    <row r="76" spans="1:8" s="2" customFormat="1" ht="16.899999999999999" customHeight="1">
      <c r="A76" s="36"/>
      <c r="B76" s="41"/>
      <c r="C76" s="266" t="s">
        <v>362</v>
      </c>
      <c r="D76" s="266" t="s">
        <v>363</v>
      </c>
      <c r="E76" s="19" t="s">
        <v>185</v>
      </c>
      <c r="F76" s="267">
        <v>12</v>
      </c>
      <c r="G76" s="36"/>
      <c r="H76" s="41"/>
    </row>
    <row r="77" spans="1:8" s="2" customFormat="1" ht="16.899999999999999" customHeight="1">
      <c r="A77" s="36"/>
      <c r="B77" s="41"/>
      <c r="C77" s="266" t="s">
        <v>501</v>
      </c>
      <c r="D77" s="266" t="s">
        <v>502</v>
      </c>
      <c r="E77" s="19" t="s">
        <v>185</v>
      </c>
      <c r="F77" s="267">
        <v>12</v>
      </c>
      <c r="G77" s="36"/>
      <c r="H77" s="41"/>
    </row>
    <row r="78" spans="1:8" s="2" customFormat="1" ht="16.899999999999999" customHeight="1">
      <c r="A78" s="36"/>
      <c r="B78" s="41"/>
      <c r="C78" s="266" t="s">
        <v>515</v>
      </c>
      <c r="D78" s="266" t="s">
        <v>516</v>
      </c>
      <c r="E78" s="19" t="s">
        <v>185</v>
      </c>
      <c r="F78" s="267">
        <v>24</v>
      </c>
      <c r="G78" s="36"/>
      <c r="H78" s="41"/>
    </row>
    <row r="79" spans="1:8" s="2" customFormat="1" ht="16.899999999999999" customHeight="1">
      <c r="A79" s="36"/>
      <c r="B79" s="41"/>
      <c r="C79" s="266" t="s">
        <v>521</v>
      </c>
      <c r="D79" s="266" t="s">
        <v>522</v>
      </c>
      <c r="E79" s="19" t="s">
        <v>185</v>
      </c>
      <c r="F79" s="267">
        <v>24</v>
      </c>
      <c r="G79" s="36"/>
      <c r="H79" s="41"/>
    </row>
    <row r="80" spans="1:8" s="2" customFormat="1" ht="16.899999999999999" customHeight="1">
      <c r="A80" s="36"/>
      <c r="B80" s="41"/>
      <c r="C80" s="266" t="s">
        <v>536</v>
      </c>
      <c r="D80" s="266" t="s">
        <v>537</v>
      </c>
      <c r="E80" s="19" t="s">
        <v>185</v>
      </c>
      <c r="F80" s="267">
        <v>12</v>
      </c>
      <c r="G80" s="36"/>
      <c r="H80" s="41"/>
    </row>
    <row r="81" spans="1:8" s="2" customFormat="1" ht="16.899999999999999" customHeight="1">
      <c r="A81" s="36"/>
      <c r="B81" s="41"/>
      <c r="C81" s="262" t="s">
        <v>403</v>
      </c>
      <c r="D81" s="263" t="s">
        <v>721</v>
      </c>
      <c r="E81" s="264" t="s">
        <v>398</v>
      </c>
      <c r="F81" s="265">
        <v>7.7</v>
      </c>
      <c r="G81" s="36"/>
      <c r="H81" s="41"/>
    </row>
    <row r="82" spans="1:8" s="2" customFormat="1" ht="16.899999999999999" customHeight="1">
      <c r="A82" s="36"/>
      <c r="B82" s="41"/>
      <c r="C82" s="266" t="s">
        <v>19</v>
      </c>
      <c r="D82" s="266" t="s">
        <v>334</v>
      </c>
      <c r="E82" s="19" t="s">
        <v>19</v>
      </c>
      <c r="F82" s="267">
        <v>0</v>
      </c>
      <c r="G82" s="36"/>
      <c r="H82" s="41"/>
    </row>
    <row r="83" spans="1:8" s="2" customFormat="1" ht="16.899999999999999" customHeight="1">
      <c r="A83" s="36"/>
      <c r="B83" s="41"/>
      <c r="C83" s="266" t="s">
        <v>19</v>
      </c>
      <c r="D83" s="266" t="s">
        <v>402</v>
      </c>
      <c r="E83" s="19" t="s">
        <v>19</v>
      </c>
      <c r="F83" s="267">
        <v>7.7</v>
      </c>
      <c r="G83" s="36"/>
      <c r="H83" s="41"/>
    </row>
    <row r="84" spans="1:8" s="2" customFormat="1" ht="16.899999999999999" customHeight="1">
      <c r="A84" s="36"/>
      <c r="B84" s="41"/>
      <c r="C84" s="266" t="s">
        <v>403</v>
      </c>
      <c r="D84" s="266" t="s">
        <v>341</v>
      </c>
      <c r="E84" s="19" t="s">
        <v>19</v>
      </c>
      <c r="F84" s="267">
        <v>7.7</v>
      </c>
      <c r="G84" s="36"/>
      <c r="H84" s="41"/>
    </row>
    <row r="85" spans="1:8" s="2" customFormat="1" ht="16.899999999999999" customHeight="1">
      <c r="A85" s="36"/>
      <c r="B85" s="41"/>
      <c r="C85" s="262" t="s">
        <v>722</v>
      </c>
      <c r="D85" s="263" t="s">
        <v>723</v>
      </c>
      <c r="E85" s="264" t="s">
        <v>185</v>
      </c>
      <c r="F85" s="265">
        <v>1.9</v>
      </c>
      <c r="G85" s="36"/>
      <c r="H85" s="41"/>
    </row>
    <row r="86" spans="1:8" s="2" customFormat="1" ht="16.899999999999999" customHeight="1">
      <c r="A86" s="36"/>
      <c r="B86" s="41"/>
      <c r="C86" s="262" t="s">
        <v>301</v>
      </c>
      <c r="D86" s="263" t="s">
        <v>302</v>
      </c>
      <c r="E86" s="264" t="s">
        <v>292</v>
      </c>
      <c r="F86" s="265">
        <v>54</v>
      </c>
      <c r="G86" s="36"/>
      <c r="H86" s="41"/>
    </row>
    <row r="87" spans="1:8" s="2" customFormat="1" ht="16.899999999999999" customHeight="1">
      <c r="A87" s="36"/>
      <c r="B87" s="41"/>
      <c r="C87" s="266" t="s">
        <v>19</v>
      </c>
      <c r="D87" s="266" t="s">
        <v>409</v>
      </c>
      <c r="E87" s="19" t="s">
        <v>19</v>
      </c>
      <c r="F87" s="267">
        <v>0</v>
      </c>
      <c r="G87" s="36"/>
      <c r="H87" s="41"/>
    </row>
    <row r="88" spans="1:8" s="2" customFormat="1" ht="16.899999999999999" customHeight="1">
      <c r="A88" s="36"/>
      <c r="B88" s="41"/>
      <c r="C88" s="266" t="s">
        <v>19</v>
      </c>
      <c r="D88" s="266" t="s">
        <v>410</v>
      </c>
      <c r="E88" s="19" t="s">
        <v>19</v>
      </c>
      <c r="F88" s="267">
        <v>54</v>
      </c>
      <c r="G88" s="36"/>
      <c r="H88" s="41"/>
    </row>
    <row r="89" spans="1:8" s="2" customFormat="1" ht="16.899999999999999" customHeight="1">
      <c r="A89" s="36"/>
      <c r="B89" s="41"/>
      <c r="C89" s="266" t="s">
        <v>301</v>
      </c>
      <c r="D89" s="266" t="s">
        <v>341</v>
      </c>
      <c r="E89" s="19" t="s">
        <v>19</v>
      </c>
      <c r="F89" s="267">
        <v>54</v>
      </c>
      <c r="G89" s="36"/>
      <c r="H89" s="41"/>
    </row>
    <row r="90" spans="1:8" s="2" customFormat="1" ht="16.899999999999999" customHeight="1">
      <c r="A90" s="36"/>
      <c r="B90" s="41"/>
      <c r="C90" s="268" t="s">
        <v>717</v>
      </c>
      <c r="D90" s="36"/>
      <c r="E90" s="36"/>
      <c r="F90" s="36"/>
      <c r="G90" s="36"/>
      <c r="H90" s="41"/>
    </row>
    <row r="91" spans="1:8" s="2" customFormat="1" ht="16.899999999999999" customHeight="1">
      <c r="A91" s="36"/>
      <c r="B91" s="41"/>
      <c r="C91" s="266" t="s">
        <v>404</v>
      </c>
      <c r="D91" s="266" t="s">
        <v>405</v>
      </c>
      <c r="E91" s="19" t="s">
        <v>398</v>
      </c>
      <c r="F91" s="267">
        <v>14.256</v>
      </c>
      <c r="G91" s="36"/>
      <c r="H91" s="41"/>
    </row>
    <row r="92" spans="1:8" s="2" customFormat="1" ht="16.899999999999999" customHeight="1">
      <c r="A92" s="36"/>
      <c r="B92" s="41"/>
      <c r="C92" s="266" t="s">
        <v>412</v>
      </c>
      <c r="D92" s="266" t="s">
        <v>413</v>
      </c>
      <c r="E92" s="19" t="s">
        <v>310</v>
      </c>
      <c r="F92" s="267">
        <v>2.3E-2</v>
      </c>
      <c r="G92" s="36"/>
      <c r="H92" s="41"/>
    </row>
    <row r="93" spans="1:8" s="2" customFormat="1" ht="16.899999999999999" customHeight="1">
      <c r="A93" s="36"/>
      <c r="B93" s="41"/>
      <c r="C93" s="262" t="s">
        <v>305</v>
      </c>
      <c r="D93" s="263" t="s">
        <v>306</v>
      </c>
      <c r="E93" s="264" t="s">
        <v>185</v>
      </c>
      <c r="F93" s="265">
        <v>298.26400000000001</v>
      </c>
      <c r="G93" s="36"/>
      <c r="H93" s="41"/>
    </row>
    <row r="94" spans="1:8" s="2" customFormat="1" ht="16.899999999999999" customHeight="1">
      <c r="A94" s="36"/>
      <c r="B94" s="41"/>
      <c r="C94" s="266" t="s">
        <v>19</v>
      </c>
      <c r="D94" s="266" t="s">
        <v>589</v>
      </c>
      <c r="E94" s="19" t="s">
        <v>19</v>
      </c>
      <c r="F94" s="267">
        <v>0</v>
      </c>
      <c r="G94" s="36"/>
      <c r="H94" s="41"/>
    </row>
    <row r="95" spans="1:8" s="2" customFormat="1" ht="16.899999999999999" customHeight="1">
      <c r="A95" s="36"/>
      <c r="B95" s="41"/>
      <c r="C95" s="266" t="s">
        <v>19</v>
      </c>
      <c r="D95" s="266" t="s">
        <v>590</v>
      </c>
      <c r="E95" s="19" t="s">
        <v>19</v>
      </c>
      <c r="F95" s="267">
        <v>0</v>
      </c>
      <c r="G95" s="36"/>
      <c r="H95" s="41"/>
    </row>
    <row r="96" spans="1:8" s="2" customFormat="1" ht="16.899999999999999" customHeight="1">
      <c r="A96" s="36"/>
      <c r="B96" s="41"/>
      <c r="C96" s="266" t="s">
        <v>19</v>
      </c>
      <c r="D96" s="266" t="s">
        <v>591</v>
      </c>
      <c r="E96" s="19" t="s">
        <v>19</v>
      </c>
      <c r="F96" s="267">
        <v>58.22</v>
      </c>
      <c r="G96" s="36"/>
      <c r="H96" s="41"/>
    </row>
    <row r="97" spans="1:8" s="2" customFormat="1" ht="16.899999999999999" customHeight="1">
      <c r="A97" s="36"/>
      <c r="B97" s="41"/>
      <c r="C97" s="266" t="s">
        <v>19</v>
      </c>
      <c r="D97" s="266" t="s">
        <v>592</v>
      </c>
      <c r="E97" s="19" t="s">
        <v>19</v>
      </c>
      <c r="F97" s="267">
        <v>50.02</v>
      </c>
      <c r="G97" s="36"/>
      <c r="H97" s="41"/>
    </row>
    <row r="98" spans="1:8" s="2" customFormat="1" ht="16.899999999999999" customHeight="1">
      <c r="A98" s="36"/>
      <c r="B98" s="41"/>
      <c r="C98" s="266" t="s">
        <v>19</v>
      </c>
      <c r="D98" s="266" t="s">
        <v>593</v>
      </c>
      <c r="E98" s="19" t="s">
        <v>19</v>
      </c>
      <c r="F98" s="267">
        <v>56.2</v>
      </c>
      <c r="G98" s="36"/>
      <c r="H98" s="41"/>
    </row>
    <row r="99" spans="1:8" s="2" customFormat="1" ht="16.899999999999999" customHeight="1">
      <c r="A99" s="36"/>
      <c r="B99" s="41"/>
      <c r="C99" s="266" t="s">
        <v>19</v>
      </c>
      <c r="D99" s="266" t="s">
        <v>594</v>
      </c>
      <c r="E99" s="19" t="s">
        <v>19</v>
      </c>
      <c r="F99" s="267">
        <v>0</v>
      </c>
      <c r="G99" s="36"/>
      <c r="H99" s="41"/>
    </row>
    <row r="100" spans="1:8" s="2" customFormat="1" ht="16.899999999999999" customHeight="1">
      <c r="A100" s="36"/>
      <c r="B100" s="41"/>
      <c r="C100" s="266" t="s">
        <v>19</v>
      </c>
      <c r="D100" s="266" t="s">
        <v>595</v>
      </c>
      <c r="E100" s="19" t="s">
        <v>19</v>
      </c>
      <c r="F100" s="267">
        <v>133.82400000000001</v>
      </c>
      <c r="G100" s="36"/>
      <c r="H100" s="41"/>
    </row>
    <row r="101" spans="1:8" s="2" customFormat="1" ht="16.899999999999999" customHeight="1">
      <c r="A101" s="36"/>
      <c r="B101" s="41"/>
      <c r="C101" s="266" t="s">
        <v>305</v>
      </c>
      <c r="D101" s="266" t="s">
        <v>341</v>
      </c>
      <c r="E101" s="19" t="s">
        <v>19</v>
      </c>
      <c r="F101" s="267">
        <v>298.26400000000001</v>
      </c>
      <c r="G101" s="36"/>
      <c r="H101" s="41"/>
    </row>
    <row r="102" spans="1:8" s="2" customFormat="1" ht="16.899999999999999" customHeight="1">
      <c r="A102" s="36"/>
      <c r="B102" s="41"/>
      <c r="C102" s="268" t="s">
        <v>717</v>
      </c>
      <c r="D102" s="36"/>
      <c r="E102" s="36"/>
      <c r="F102" s="36"/>
      <c r="G102" s="36"/>
      <c r="H102" s="41"/>
    </row>
    <row r="103" spans="1:8" s="2" customFormat="1" ht="16.899999999999999" customHeight="1">
      <c r="A103" s="36"/>
      <c r="B103" s="41"/>
      <c r="C103" s="266" t="s">
        <v>585</v>
      </c>
      <c r="D103" s="266" t="s">
        <v>586</v>
      </c>
      <c r="E103" s="19" t="s">
        <v>185</v>
      </c>
      <c r="F103" s="267">
        <v>298.26400000000001</v>
      </c>
      <c r="G103" s="36"/>
      <c r="H103" s="41"/>
    </row>
    <row r="104" spans="1:8" s="2" customFormat="1" ht="16.899999999999999" customHeight="1">
      <c r="A104" s="36"/>
      <c r="B104" s="41"/>
      <c r="C104" s="266" t="s">
        <v>548</v>
      </c>
      <c r="D104" s="266" t="s">
        <v>549</v>
      </c>
      <c r="E104" s="19" t="s">
        <v>185</v>
      </c>
      <c r="F104" s="267">
        <v>298.26400000000001</v>
      </c>
      <c r="G104" s="36"/>
      <c r="H104" s="41"/>
    </row>
    <row r="105" spans="1:8" s="2" customFormat="1" ht="16.899999999999999" customHeight="1">
      <c r="A105" s="36"/>
      <c r="B105" s="41"/>
      <c r="C105" s="266" t="s">
        <v>553</v>
      </c>
      <c r="D105" s="266" t="s">
        <v>554</v>
      </c>
      <c r="E105" s="19" t="s">
        <v>185</v>
      </c>
      <c r="F105" s="267">
        <v>59.652999999999999</v>
      </c>
      <c r="G105" s="36"/>
      <c r="H105" s="41"/>
    </row>
    <row r="106" spans="1:8" s="2" customFormat="1" ht="16.899999999999999" customHeight="1">
      <c r="A106" s="36"/>
      <c r="B106" s="41"/>
      <c r="C106" s="266" t="s">
        <v>574</v>
      </c>
      <c r="D106" s="266" t="s">
        <v>575</v>
      </c>
      <c r="E106" s="19" t="s">
        <v>185</v>
      </c>
      <c r="F106" s="267">
        <v>298.26400000000001</v>
      </c>
      <c r="G106" s="36"/>
      <c r="H106" s="41"/>
    </row>
    <row r="107" spans="1:8" s="2" customFormat="1" ht="7.35" customHeight="1">
      <c r="A107" s="36"/>
      <c r="B107" s="128"/>
      <c r="C107" s="129"/>
      <c r="D107" s="129"/>
      <c r="E107" s="129"/>
      <c r="F107" s="129"/>
      <c r="G107" s="129"/>
      <c r="H107" s="41"/>
    </row>
    <row r="108" spans="1:8" s="2" customFormat="1">
      <c r="A108" s="36"/>
      <c r="B108" s="36"/>
      <c r="C108" s="36"/>
      <c r="D108" s="36"/>
      <c r="E108" s="36"/>
      <c r="F108" s="36"/>
      <c r="G108" s="36"/>
      <c r="H108" s="36"/>
    </row>
  </sheetData>
  <sheetProtection algorithmName="SHA-512" hashValue="ZiEaOeu4C+lNWAt4pa1EFgK+aNSabIO1jGUWo06UK3I4aBXCy3dxEWXT0lRaMQZuGPMD1SoxJIQAMv3obIr7tw==" saltValue="2PI6IM+1YWgIBYMuufzKlpAH5VFkhjbRra5+v5A0DsXzyJ0dd+/wFRsUCI1myZBA9BKgEXs6dXAQeKUoHIyAOA==" spinCount="100000" sheet="1" objects="1" scenarios="1" formatColumns="0" formatRows="0"/>
  <mergeCells count="2">
    <mergeCell ref="D5:F5"/>
    <mergeCell ref="D6:F6"/>
  </mergeCells>
  <pageMargins left="0.7" right="0.7" top="0.78740157499999996" bottom="0.78740157499999996" header="0.3" footer="0.3"/>
  <pageSetup paperSize="9" fitToHeight="100" orientation="landscape"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1.25"/>
  <cols>
    <col min="1" max="1" width="8.33203125" style="269" customWidth="1"/>
    <col min="2" max="2" width="1.6640625" style="269" customWidth="1"/>
    <col min="3" max="4" width="5" style="269" customWidth="1"/>
    <col min="5" max="5" width="11.6640625" style="269" customWidth="1"/>
    <col min="6" max="6" width="9.1640625" style="269" customWidth="1"/>
    <col min="7" max="7" width="5" style="269" customWidth="1"/>
    <col min="8" max="8" width="77.83203125" style="269" customWidth="1"/>
    <col min="9" max="10" width="20" style="269" customWidth="1"/>
    <col min="11" max="11" width="1.6640625" style="269" customWidth="1"/>
  </cols>
  <sheetData>
    <row r="1" spans="2:11" s="1" customFormat="1" ht="37.5" customHeight="1"/>
    <row r="2" spans="2:11" s="1" customFormat="1" ht="7.5" customHeight="1">
      <c r="B2" s="270"/>
      <c r="C2" s="271"/>
      <c r="D2" s="271"/>
      <c r="E2" s="271"/>
      <c r="F2" s="271"/>
      <c r="G2" s="271"/>
      <c r="H2" s="271"/>
      <c r="I2" s="271"/>
      <c r="J2" s="271"/>
      <c r="K2" s="272"/>
    </row>
    <row r="3" spans="2:11" s="17" customFormat="1" ht="45" customHeight="1">
      <c r="B3" s="273"/>
      <c r="C3" s="402" t="s">
        <v>724</v>
      </c>
      <c r="D3" s="402"/>
      <c r="E3" s="402"/>
      <c r="F3" s="402"/>
      <c r="G3" s="402"/>
      <c r="H3" s="402"/>
      <c r="I3" s="402"/>
      <c r="J3" s="402"/>
      <c r="K3" s="274"/>
    </row>
    <row r="4" spans="2:11" s="1" customFormat="1" ht="25.5" customHeight="1">
      <c r="B4" s="275"/>
      <c r="C4" s="403" t="s">
        <v>725</v>
      </c>
      <c r="D4" s="403"/>
      <c r="E4" s="403"/>
      <c r="F4" s="403"/>
      <c r="G4" s="403"/>
      <c r="H4" s="403"/>
      <c r="I4" s="403"/>
      <c r="J4" s="403"/>
      <c r="K4" s="276"/>
    </row>
    <row r="5" spans="2:11" s="1" customFormat="1" ht="5.25" customHeight="1">
      <c r="B5" s="275"/>
      <c r="C5" s="277"/>
      <c r="D5" s="277"/>
      <c r="E5" s="277"/>
      <c r="F5" s="277"/>
      <c r="G5" s="277"/>
      <c r="H5" s="277"/>
      <c r="I5" s="277"/>
      <c r="J5" s="277"/>
      <c r="K5" s="276"/>
    </row>
    <row r="6" spans="2:11" s="1" customFormat="1" ht="15" customHeight="1">
      <c r="B6" s="275"/>
      <c r="C6" s="401" t="s">
        <v>726</v>
      </c>
      <c r="D6" s="401"/>
      <c r="E6" s="401"/>
      <c r="F6" s="401"/>
      <c r="G6" s="401"/>
      <c r="H6" s="401"/>
      <c r="I6" s="401"/>
      <c r="J6" s="401"/>
      <c r="K6" s="276"/>
    </row>
    <row r="7" spans="2:11" s="1" customFormat="1" ht="15" customHeight="1">
      <c r="B7" s="279"/>
      <c r="C7" s="401" t="s">
        <v>727</v>
      </c>
      <c r="D7" s="401"/>
      <c r="E7" s="401"/>
      <c r="F7" s="401"/>
      <c r="G7" s="401"/>
      <c r="H7" s="401"/>
      <c r="I7" s="401"/>
      <c r="J7" s="401"/>
      <c r="K7" s="276"/>
    </row>
    <row r="8" spans="2:11" s="1" customFormat="1" ht="12.75" customHeight="1">
      <c r="B8" s="279"/>
      <c r="C8" s="278"/>
      <c r="D8" s="278"/>
      <c r="E8" s="278"/>
      <c r="F8" s="278"/>
      <c r="G8" s="278"/>
      <c r="H8" s="278"/>
      <c r="I8" s="278"/>
      <c r="J8" s="278"/>
      <c r="K8" s="276"/>
    </row>
    <row r="9" spans="2:11" s="1" customFormat="1" ht="15" customHeight="1">
      <c r="B9" s="279"/>
      <c r="C9" s="401" t="s">
        <v>728</v>
      </c>
      <c r="D9" s="401"/>
      <c r="E9" s="401"/>
      <c r="F9" s="401"/>
      <c r="G9" s="401"/>
      <c r="H9" s="401"/>
      <c r="I9" s="401"/>
      <c r="J9" s="401"/>
      <c r="K9" s="276"/>
    </row>
    <row r="10" spans="2:11" s="1" customFormat="1" ht="15" customHeight="1">
      <c r="B10" s="279"/>
      <c r="C10" s="278"/>
      <c r="D10" s="401" t="s">
        <v>729</v>
      </c>
      <c r="E10" s="401"/>
      <c r="F10" s="401"/>
      <c r="G10" s="401"/>
      <c r="H10" s="401"/>
      <c r="I10" s="401"/>
      <c r="J10" s="401"/>
      <c r="K10" s="276"/>
    </row>
    <row r="11" spans="2:11" s="1" customFormat="1" ht="15" customHeight="1">
      <c r="B11" s="279"/>
      <c r="C11" s="280"/>
      <c r="D11" s="401" t="s">
        <v>730</v>
      </c>
      <c r="E11" s="401"/>
      <c r="F11" s="401"/>
      <c r="G11" s="401"/>
      <c r="H11" s="401"/>
      <c r="I11" s="401"/>
      <c r="J11" s="401"/>
      <c r="K11" s="276"/>
    </row>
    <row r="12" spans="2:11" s="1" customFormat="1" ht="15" customHeight="1">
      <c r="B12" s="279"/>
      <c r="C12" s="280"/>
      <c r="D12" s="278"/>
      <c r="E12" s="278"/>
      <c r="F12" s="278"/>
      <c r="G12" s="278"/>
      <c r="H12" s="278"/>
      <c r="I12" s="278"/>
      <c r="J12" s="278"/>
      <c r="K12" s="276"/>
    </row>
    <row r="13" spans="2:11" s="1" customFormat="1" ht="15" customHeight="1">
      <c r="B13" s="279"/>
      <c r="C13" s="280"/>
      <c r="D13" s="281" t="s">
        <v>731</v>
      </c>
      <c r="E13" s="278"/>
      <c r="F13" s="278"/>
      <c r="G13" s="278"/>
      <c r="H13" s="278"/>
      <c r="I13" s="278"/>
      <c r="J13" s="278"/>
      <c r="K13" s="276"/>
    </row>
    <row r="14" spans="2:11" s="1" customFormat="1" ht="12.75" customHeight="1">
      <c r="B14" s="279"/>
      <c r="C14" s="280"/>
      <c r="D14" s="280"/>
      <c r="E14" s="280"/>
      <c r="F14" s="280"/>
      <c r="G14" s="280"/>
      <c r="H14" s="280"/>
      <c r="I14" s="280"/>
      <c r="J14" s="280"/>
      <c r="K14" s="276"/>
    </row>
    <row r="15" spans="2:11" s="1" customFormat="1" ht="15" customHeight="1">
      <c r="B15" s="279"/>
      <c r="C15" s="280"/>
      <c r="D15" s="401" t="s">
        <v>732</v>
      </c>
      <c r="E15" s="401"/>
      <c r="F15" s="401"/>
      <c r="G15" s="401"/>
      <c r="H15" s="401"/>
      <c r="I15" s="401"/>
      <c r="J15" s="401"/>
      <c r="K15" s="276"/>
    </row>
    <row r="16" spans="2:11" s="1" customFormat="1" ht="15" customHeight="1">
      <c r="B16" s="279"/>
      <c r="C16" s="280"/>
      <c r="D16" s="401" t="s">
        <v>733</v>
      </c>
      <c r="E16" s="401"/>
      <c r="F16" s="401"/>
      <c r="G16" s="401"/>
      <c r="H16" s="401"/>
      <c r="I16" s="401"/>
      <c r="J16" s="401"/>
      <c r="K16" s="276"/>
    </row>
    <row r="17" spans="2:11" s="1" customFormat="1" ht="15" customHeight="1">
      <c r="B17" s="279"/>
      <c r="C17" s="280"/>
      <c r="D17" s="401" t="s">
        <v>734</v>
      </c>
      <c r="E17" s="401"/>
      <c r="F17" s="401"/>
      <c r="G17" s="401"/>
      <c r="H17" s="401"/>
      <c r="I17" s="401"/>
      <c r="J17" s="401"/>
      <c r="K17" s="276"/>
    </row>
    <row r="18" spans="2:11" s="1" customFormat="1" ht="15" customHeight="1">
      <c r="B18" s="279"/>
      <c r="C18" s="280"/>
      <c r="D18" s="280"/>
      <c r="E18" s="282" t="s">
        <v>92</v>
      </c>
      <c r="F18" s="401" t="s">
        <v>735</v>
      </c>
      <c r="G18" s="401"/>
      <c r="H18" s="401"/>
      <c r="I18" s="401"/>
      <c r="J18" s="401"/>
      <c r="K18" s="276"/>
    </row>
    <row r="19" spans="2:11" s="1" customFormat="1" ht="15" customHeight="1">
      <c r="B19" s="279"/>
      <c r="C19" s="280"/>
      <c r="D19" s="280"/>
      <c r="E19" s="282" t="s">
        <v>736</v>
      </c>
      <c r="F19" s="401" t="s">
        <v>737</v>
      </c>
      <c r="G19" s="401"/>
      <c r="H19" s="401"/>
      <c r="I19" s="401"/>
      <c r="J19" s="401"/>
      <c r="K19" s="276"/>
    </row>
    <row r="20" spans="2:11" s="1" customFormat="1" ht="15" customHeight="1">
      <c r="B20" s="279"/>
      <c r="C20" s="280"/>
      <c r="D20" s="280"/>
      <c r="E20" s="282" t="s">
        <v>83</v>
      </c>
      <c r="F20" s="401" t="s">
        <v>738</v>
      </c>
      <c r="G20" s="401"/>
      <c r="H20" s="401"/>
      <c r="I20" s="401"/>
      <c r="J20" s="401"/>
      <c r="K20" s="276"/>
    </row>
    <row r="21" spans="2:11" s="1" customFormat="1" ht="15" customHeight="1">
      <c r="B21" s="279"/>
      <c r="C21" s="280"/>
      <c r="D21" s="280"/>
      <c r="E21" s="282" t="s">
        <v>97</v>
      </c>
      <c r="F21" s="401" t="s">
        <v>98</v>
      </c>
      <c r="G21" s="401"/>
      <c r="H21" s="401"/>
      <c r="I21" s="401"/>
      <c r="J21" s="401"/>
      <c r="K21" s="276"/>
    </row>
    <row r="22" spans="2:11" s="1" customFormat="1" ht="15" customHeight="1">
      <c r="B22" s="279"/>
      <c r="C22" s="280"/>
      <c r="D22" s="280"/>
      <c r="E22" s="282" t="s">
        <v>739</v>
      </c>
      <c r="F22" s="401" t="s">
        <v>740</v>
      </c>
      <c r="G22" s="401"/>
      <c r="H22" s="401"/>
      <c r="I22" s="401"/>
      <c r="J22" s="401"/>
      <c r="K22" s="276"/>
    </row>
    <row r="23" spans="2:11" s="1" customFormat="1" ht="15" customHeight="1">
      <c r="B23" s="279"/>
      <c r="C23" s="280"/>
      <c r="D23" s="280"/>
      <c r="E23" s="282" t="s">
        <v>741</v>
      </c>
      <c r="F23" s="401" t="s">
        <v>742</v>
      </c>
      <c r="G23" s="401"/>
      <c r="H23" s="401"/>
      <c r="I23" s="401"/>
      <c r="J23" s="401"/>
      <c r="K23" s="276"/>
    </row>
    <row r="24" spans="2:11" s="1" customFormat="1" ht="12.75" customHeight="1">
      <c r="B24" s="279"/>
      <c r="C24" s="280"/>
      <c r="D24" s="280"/>
      <c r="E24" s="280"/>
      <c r="F24" s="280"/>
      <c r="G24" s="280"/>
      <c r="H24" s="280"/>
      <c r="I24" s="280"/>
      <c r="J24" s="280"/>
      <c r="K24" s="276"/>
    </row>
    <row r="25" spans="2:11" s="1" customFormat="1" ht="15" customHeight="1">
      <c r="B25" s="279"/>
      <c r="C25" s="401" t="s">
        <v>743</v>
      </c>
      <c r="D25" s="401"/>
      <c r="E25" s="401"/>
      <c r="F25" s="401"/>
      <c r="G25" s="401"/>
      <c r="H25" s="401"/>
      <c r="I25" s="401"/>
      <c r="J25" s="401"/>
      <c r="K25" s="276"/>
    </row>
    <row r="26" spans="2:11" s="1" customFormat="1" ht="15" customHeight="1">
      <c r="B26" s="279"/>
      <c r="C26" s="401" t="s">
        <v>744</v>
      </c>
      <c r="D26" s="401"/>
      <c r="E26" s="401"/>
      <c r="F26" s="401"/>
      <c r="G26" s="401"/>
      <c r="H26" s="401"/>
      <c r="I26" s="401"/>
      <c r="J26" s="401"/>
      <c r="K26" s="276"/>
    </row>
    <row r="27" spans="2:11" s="1" customFormat="1" ht="15" customHeight="1">
      <c r="B27" s="279"/>
      <c r="C27" s="278"/>
      <c r="D27" s="401" t="s">
        <v>745</v>
      </c>
      <c r="E27" s="401"/>
      <c r="F27" s="401"/>
      <c r="G27" s="401"/>
      <c r="H27" s="401"/>
      <c r="I27" s="401"/>
      <c r="J27" s="401"/>
      <c r="K27" s="276"/>
    </row>
    <row r="28" spans="2:11" s="1" customFormat="1" ht="15" customHeight="1">
      <c r="B28" s="279"/>
      <c r="C28" s="280"/>
      <c r="D28" s="401" t="s">
        <v>746</v>
      </c>
      <c r="E28" s="401"/>
      <c r="F28" s="401"/>
      <c r="G28" s="401"/>
      <c r="H28" s="401"/>
      <c r="I28" s="401"/>
      <c r="J28" s="401"/>
      <c r="K28" s="276"/>
    </row>
    <row r="29" spans="2:11" s="1" customFormat="1" ht="12.75" customHeight="1">
      <c r="B29" s="279"/>
      <c r="C29" s="280"/>
      <c r="D29" s="280"/>
      <c r="E29" s="280"/>
      <c r="F29" s="280"/>
      <c r="G29" s="280"/>
      <c r="H29" s="280"/>
      <c r="I29" s="280"/>
      <c r="J29" s="280"/>
      <c r="K29" s="276"/>
    </row>
    <row r="30" spans="2:11" s="1" customFormat="1" ht="15" customHeight="1">
      <c r="B30" s="279"/>
      <c r="C30" s="280"/>
      <c r="D30" s="401" t="s">
        <v>747</v>
      </c>
      <c r="E30" s="401"/>
      <c r="F30" s="401"/>
      <c r="G30" s="401"/>
      <c r="H30" s="401"/>
      <c r="I30" s="401"/>
      <c r="J30" s="401"/>
      <c r="K30" s="276"/>
    </row>
    <row r="31" spans="2:11" s="1" customFormat="1" ht="15" customHeight="1">
      <c r="B31" s="279"/>
      <c r="C31" s="280"/>
      <c r="D31" s="401" t="s">
        <v>748</v>
      </c>
      <c r="E31" s="401"/>
      <c r="F31" s="401"/>
      <c r="G31" s="401"/>
      <c r="H31" s="401"/>
      <c r="I31" s="401"/>
      <c r="J31" s="401"/>
      <c r="K31" s="276"/>
    </row>
    <row r="32" spans="2:11" s="1" customFormat="1" ht="12.75" customHeight="1">
      <c r="B32" s="279"/>
      <c r="C32" s="280"/>
      <c r="D32" s="280"/>
      <c r="E32" s="280"/>
      <c r="F32" s="280"/>
      <c r="G32" s="280"/>
      <c r="H32" s="280"/>
      <c r="I32" s="280"/>
      <c r="J32" s="280"/>
      <c r="K32" s="276"/>
    </row>
    <row r="33" spans="2:11" s="1" customFormat="1" ht="15" customHeight="1">
      <c r="B33" s="279"/>
      <c r="C33" s="280"/>
      <c r="D33" s="401" t="s">
        <v>749</v>
      </c>
      <c r="E33" s="401"/>
      <c r="F33" s="401"/>
      <c r="G33" s="401"/>
      <c r="H33" s="401"/>
      <c r="I33" s="401"/>
      <c r="J33" s="401"/>
      <c r="K33" s="276"/>
    </row>
    <row r="34" spans="2:11" s="1" customFormat="1" ht="15" customHeight="1">
      <c r="B34" s="279"/>
      <c r="C34" s="280"/>
      <c r="D34" s="401" t="s">
        <v>750</v>
      </c>
      <c r="E34" s="401"/>
      <c r="F34" s="401"/>
      <c r="G34" s="401"/>
      <c r="H34" s="401"/>
      <c r="I34" s="401"/>
      <c r="J34" s="401"/>
      <c r="K34" s="276"/>
    </row>
    <row r="35" spans="2:11" s="1" customFormat="1" ht="15" customHeight="1">
      <c r="B35" s="279"/>
      <c r="C35" s="280"/>
      <c r="D35" s="401" t="s">
        <v>751</v>
      </c>
      <c r="E35" s="401"/>
      <c r="F35" s="401"/>
      <c r="G35" s="401"/>
      <c r="H35" s="401"/>
      <c r="I35" s="401"/>
      <c r="J35" s="401"/>
      <c r="K35" s="276"/>
    </row>
    <row r="36" spans="2:11" s="1" customFormat="1" ht="15" customHeight="1">
      <c r="B36" s="279"/>
      <c r="C36" s="280"/>
      <c r="D36" s="278"/>
      <c r="E36" s="281" t="s">
        <v>121</v>
      </c>
      <c r="F36" s="278"/>
      <c r="G36" s="401" t="s">
        <v>752</v>
      </c>
      <c r="H36" s="401"/>
      <c r="I36" s="401"/>
      <c r="J36" s="401"/>
      <c r="K36" s="276"/>
    </row>
    <row r="37" spans="2:11" s="1" customFormat="1" ht="30.75" customHeight="1">
      <c r="B37" s="279"/>
      <c r="C37" s="280"/>
      <c r="D37" s="278"/>
      <c r="E37" s="281" t="s">
        <v>753</v>
      </c>
      <c r="F37" s="278"/>
      <c r="G37" s="401" t="s">
        <v>754</v>
      </c>
      <c r="H37" s="401"/>
      <c r="I37" s="401"/>
      <c r="J37" s="401"/>
      <c r="K37" s="276"/>
    </row>
    <row r="38" spans="2:11" s="1" customFormat="1" ht="15" customHeight="1">
      <c r="B38" s="279"/>
      <c r="C38" s="280"/>
      <c r="D38" s="278"/>
      <c r="E38" s="281" t="s">
        <v>57</v>
      </c>
      <c r="F38" s="278"/>
      <c r="G38" s="401" t="s">
        <v>755</v>
      </c>
      <c r="H38" s="401"/>
      <c r="I38" s="401"/>
      <c r="J38" s="401"/>
      <c r="K38" s="276"/>
    </row>
    <row r="39" spans="2:11" s="1" customFormat="1" ht="15" customHeight="1">
      <c r="B39" s="279"/>
      <c r="C39" s="280"/>
      <c r="D39" s="278"/>
      <c r="E39" s="281" t="s">
        <v>58</v>
      </c>
      <c r="F39" s="278"/>
      <c r="G39" s="401" t="s">
        <v>756</v>
      </c>
      <c r="H39" s="401"/>
      <c r="I39" s="401"/>
      <c r="J39" s="401"/>
      <c r="K39" s="276"/>
    </row>
    <row r="40" spans="2:11" s="1" customFormat="1" ht="15" customHeight="1">
      <c r="B40" s="279"/>
      <c r="C40" s="280"/>
      <c r="D40" s="278"/>
      <c r="E40" s="281" t="s">
        <v>122</v>
      </c>
      <c r="F40" s="278"/>
      <c r="G40" s="401" t="s">
        <v>757</v>
      </c>
      <c r="H40" s="401"/>
      <c r="I40" s="401"/>
      <c r="J40" s="401"/>
      <c r="K40" s="276"/>
    </row>
    <row r="41" spans="2:11" s="1" customFormat="1" ht="15" customHeight="1">
      <c r="B41" s="279"/>
      <c r="C41" s="280"/>
      <c r="D41" s="278"/>
      <c r="E41" s="281" t="s">
        <v>123</v>
      </c>
      <c r="F41" s="278"/>
      <c r="G41" s="401" t="s">
        <v>758</v>
      </c>
      <c r="H41" s="401"/>
      <c r="I41" s="401"/>
      <c r="J41" s="401"/>
      <c r="K41" s="276"/>
    </row>
    <row r="42" spans="2:11" s="1" customFormat="1" ht="15" customHeight="1">
      <c r="B42" s="279"/>
      <c r="C42" s="280"/>
      <c r="D42" s="278"/>
      <c r="E42" s="281" t="s">
        <v>759</v>
      </c>
      <c r="F42" s="278"/>
      <c r="G42" s="401" t="s">
        <v>760</v>
      </c>
      <c r="H42" s="401"/>
      <c r="I42" s="401"/>
      <c r="J42" s="401"/>
      <c r="K42" s="276"/>
    </row>
    <row r="43" spans="2:11" s="1" customFormat="1" ht="15" customHeight="1">
      <c r="B43" s="279"/>
      <c r="C43" s="280"/>
      <c r="D43" s="278"/>
      <c r="E43" s="281"/>
      <c r="F43" s="278"/>
      <c r="G43" s="401" t="s">
        <v>761</v>
      </c>
      <c r="H43" s="401"/>
      <c r="I43" s="401"/>
      <c r="J43" s="401"/>
      <c r="K43" s="276"/>
    </row>
    <row r="44" spans="2:11" s="1" customFormat="1" ht="15" customHeight="1">
      <c r="B44" s="279"/>
      <c r="C44" s="280"/>
      <c r="D44" s="278"/>
      <c r="E44" s="281" t="s">
        <v>762</v>
      </c>
      <c r="F44" s="278"/>
      <c r="G44" s="401" t="s">
        <v>763</v>
      </c>
      <c r="H44" s="401"/>
      <c r="I44" s="401"/>
      <c r="J44" s="401"/>
      <c r="K44" s="276"/>
    </row>
    <row r="45" spans="2:11" s="1" customFormat="1" ht="15" customHeight="1">
      <c r="B45" s="279"/>
      <c r="C45" s="280"/>
      <c r="D45" s="278"/>
      <c r="E45" s="281" t="s">
        <v>125</v>
      </c>
      <c r="F45" s="278"/>
      <c r="G45" s="401" t="s">
        <v>764</v>
      </c>
      <c r="H45" s="401"/>
      <c r="I45" s="401"/>
      <c r="J45" s="401"/>
      <c r="K45" s="276"/>
    </row>
    <row r="46" spans="2:11" s="1" customFormat="1" ht="12.75" customHeight="1">
      <c r="B46" s="279"/>
      <c r="C46" s="280"/>
      <c r="D46" s="278"/>
      <c r="E46" s="278"/>
      <c r="F46" s="278"/>
      <c r="G46" s="278"/>
      <c r="H46" s="278"/>
      <c r="I46" s="278"/>
      <c r="J46" s="278"/>
      <c r="K46" s="276"/>
    </row>
    <row r="47" spans="2:11" s="1" customFormat="1" ht="15" customHeight="1">
      <c r="B47" s="279"/>
      <c r="C47" s="280"/>
      <c r="D47" s="401" t="s">
        <v>765</v>
      </c>
      <c r="E47" s="401"/>
      <c r="F47" s="401"/>
      <c r="G47" s="401"/>
      <c r="H47" s="401"/>
      <c r="I47" s="401"/>
      <c r="J47" s="401"/>
      <c r="K47" s="276"/>
    </row>
    <row r="48" spans="2:11" s="1" customFormat="1" ht="15" customHeight="1">
      <c r="B48" s="279"/>
      <c r="C48" s="280"/>
      <c r="D48" s="280"/>
      <c r="E48" s="401" t="s">
        <v>766</v>
      </c>
      <c r="F48" s="401"/>
      <c r="G48" s="401"/>
      <c r="H48" s="401"/>
      <c r="I48" s="401"/>
      <c r="J48" s="401"/>
      <c r="K48" s="276"/>
    </row>
    <row r="49" spans="2:11" s="1" customFormat="1" ht="15" customHeight="1">
      <c r="B49" s="279"/>
      <c r="C49" s="280"/>
      <c r="D49" s="280"/>
      <c r="E49" s="401" t="s">
        <v>767</v>
      </c>
      <c r="F49" s="401"/>
      <c r="G49" s="401"/>
      <c r="H49" s="401"/>
      <c r="I49" s="401"/>
      <c r="J49" s="401"/>
      <c r="K49" s="276"/>
    </row>
    <row r="50" spans="2:11" s="1" customFormat="1" ht="15" customHeight="1">
      <c r="B50" s="279"/>
      <c r="C50" s="280"/>
      <c r="D50" s="280"/>
      <c r="E50" s="401" t="s">
        <v>768</v>
      </c>
      <c r="F50" s="401"/>
      <c r="G50" s="401"/>
      <c r="H50" s="401"/>
      <c r="I50" s="401"/>
      <c r="J50" s="401"/>
      <c r="K50" s="276"/>
    </row>
    <row r="51" spans="2:11" s="1" customFormat="1" ht="15" customHeight="1">
      <c r="B51" s="279"/>
      <c r="C51" s="280"/>
      <c r="D51" s="401" t="s">
        <v>769</v>
      </c>
      <c r="E51" s="401"/>
      <c r="F51" s="401"/>
      <c r="G51" s="401"/>
      <c r="H51" s="401"/>
      <c r="I51" s="401"/>
      <c r="J51" s="401"/>
      <c r="K51" s="276"/>
    </row>
    <row r="52" spans="2:11" s="1" customFormat="1" ht="25.5" customHeight="1">
      <c r="B52" s="275"/>
      <c r="C52" s="403" t="s">
        <v>770</v>
      </c>
      <c r="D52" s="403"/>
      <c r="E52" s="403"/>
      <c r="F52" s="403"/>
      <c r="G52" s="403"/>
      <c r="H52" s="403"/>
      <c r="I52" s="403"/>
      <c r="J52" s="403"/>
      <c r="K52" s="276"/>
    </row>
    <row r="53" spans="2:11" s="1" customFormat="1" ht="5.25" customHeight="1">
      <c r="B53" s="275"/>
      <c r="C53" s="277"/>
      <c r="D53" s="277"/>
      <c r="E53" s="277"/>
      <c r="F53" s="277"/>
      <c r="G53" s="277"/>
      <c r="H53" s="277"/>
      <c r="I53" s="277"/>
      <c r="J53" s="277"/>
      <c r="K53" s="276"/>
    </row>
    <row r="54" spans="2:11" s="1" customFormat="1" ht="15" customHeight="1">
      <c r="B54" s="275"/>
      <c r="C54" s="401" t="s">
        <v>771</v>
      </c>
      <c r="D54" s="401"/>
      <c r="E54" s="401"/>
      <c r="F54" s="401"/>
      <c r="G54" s="401"/>
      <c r="H54" s="401"/>
      <c r="I54" s="401"/>
      <c r="J54" s="401"/>
      <c r="K54" s="276"/>
    </row>
    <row r="55" spans="2:11" s="1" customFormat="1" ht="15" customHeight="1">
      <c r="B55" s="275"/>
      <c r="C55" s="401" t="s">
        <v>772</v>
      </c>
      <c r="D55" s="401"/>
      <c r="E55" s="401"/>
      <c r="F55" s="401"/>
      <c r="G55" s="401"/>
      <c r="H55" s="401"/>
      <c r="I55" s="401"/>
      <c r="J55" s="401"/>
      <c r="K55" s="276"/>
    </row>
    <row r="56" spans="2:11" s="1" customFormat="1" ht="12.75" customHeight="1">
      <c r="B56" s="275"/>
      <c r="C56" s="278"/>
      <c r="D56" s="278"/>
      <c r="E56" s="278"/>
      <c r="F56" s="278"/>
      <c r="G56" s="278"/>
      <c r="H56" s="278"/>
      <c r="I56" s="278"/>
      <c r="J56" s="278"/>
      <c r="K56" s="276"/>
    </row>
    <row r="57" spans="2:11" s="1" customFormat="1" ht="15" customHeight="1">
      <c r="B57" s="275"/>
      <c r="C57" s="401" t="s">
        <v>773</v>
      </c>
      <c r="D57" s="401"/>
      <c r="E57" s="401"/>
      <c r="F57" s="401"/>
      <c r="G57" s="401"/>
      <c r="H57" s="401"/>
      <c r="I57" s="401"/>
      <c r="J57" s="401"/>
      <c r="K57" s="276"/>
    </row>
    <row r="58" spans="2:11" s="1" customFormat="1" ht="15" customHeight="1">
      <c r="B58" s="275"/>
      <c r="C58" s="280"/>
      <c r="D58" s="401" t="s">
        <v>774</v>
      </c>
      <c r="E58" s="401"/>
      <c r="F58" s="401"/>
      <c r="G58" s="401"/>
      <c r="H58" s="401"/>
      <c r="I58" s="401"/>
      <c r="J58" s="401"/>
      <c r="K58" s="276"/>
    </row>
    <row r="59" spans="2:11" s="1" customFormat="1" ht="15" customHeight="1">
      <c r="B59" s="275"/>
      <c r="C59" s="280"/>
      <c r="D59" s="401" t="s">
        <v>775</v>
      </c>
      <c r="E59" s="401"/>
      <c r="F59" s="401"/>
      <c r="G59" s="401"/>
      <c r="H59" s="401"/>
      <c r="I59" s="401"/>
      <c r="J59" s="401"/>
      <c r="K59" s="276"/>
    </row>
    <row r="60" spans="2:11" s="1" customFormat="1" ht="15" customHeight="1">
      <c r="B60" s="275"/>
      <c r="C60" s="280"/>
      <c r="D60" s="401" t="s">
        <v>776</v>
      </c>
      <c r="E60" s="401"/>
      <c r="F60" s="401"/>
      <c r="G60" s="401"/>
      <c r="H60" s="401"/>
      <c r="I60" s="401"/>
      <c r="J60" s="401"/>
      <c r="K60" s="276"/>
    </row>
    <row r="61" spans="2:11" s="1" customFormat="1" ht="15" customHeight="1">
      <c r="B61" s="275"/>
      <c r="C61" s="280"/>
      <c r="D61" s="401" t="s">
        <v>777</v>
      </c>
      <c r="E61" s="401"/>
      <c r="F61" s="401"/>
      <c r="G61" s="401"/>
      <c r="H61" s="401"/>
      <c r="I61" s="401"/>
      <c r="J61" s="401"/>
      <c r="K61" s="276"/>
    </row>
    <row r="62" spans="2:11" s="1" customFormat="1" ht="15" customHeight="1">
      <c r="B62" s="275"/>
      <c r="C62" s="280"/>
      <c r="D62" s="405" t="s">
        <v>778</v>
      </c>
      <c r="E62" s="405"/>
      <c r="F62" s="405"/>
      <c r="G62" s="405"/>
      <c r="H62" s="405"/>
      <c r="I62" s="405"/>
      <c r="J62" s="405"/>
      <c r="K62" s="276"/>
    </row>
    <row r="63" spans="2:11" s="1" customFormat="1" ht="15" customHeight="1">
      <c r="B63" s="275"/>
      <c r="C63" s="280"/>
      <c r="D63" s="401" t="s">
        <v>779</v>
      </c>
      <c r="E63" s="401"/>
      <c r="F63" s="401"/>
      <c r="G63" s="401"/>
      <c r="H63" s="401"/>
      <c r="I63" s="401"/>
      <c r="J63" s="401"/>
      <c r="K63" s="276"/>
    </row>
    <row r="64" spans="2:11" s="1" customFormat="1" ht="12.75" customHeight="1">
      <c r="B64" s="275"/>
      <c r="C64" s="280"/>
      <c r="D64" s="280"/>
      <c r="E64" s="283"/>
      <c r="F64" s="280"/>
      <c r="G64" s="280"/>
      <c r="H64" s="280"/>
      <c r="I64" s="280"/>
      <c r="J64" s="280"/>
      <c r="K64" s="276"/>
    </row>
    <row r="65" spans="2:11" s="1" customFormat="1" ht="15" customHeight="1">
      <c r="B65" s="275"/>
      <c r="C65" s="280"/>
      <c r="D65" s="401" t="s">
        <v>780</v>
      </c>
      <c r="E65" s="401"/>
      <c r="F65" s="401"/>
      <c r="G65" s="401"/>
      <c r="H65" s="401"/>
      <c r="I65" s="401"/>
      <c r="J65" s="401"/>
      <c r="K65" s="276"/>
    </row>
    <row r="66" spans="2:11" s="1" customFormat="1" ht="15" customHeight="1">
      <c r="B66" s="275"/>
      <c r="C66" s="280"/>
      <c r="D66" s="405" t="s">
        <v>781</v>
      </c>
      <c r="E66" s="405"/>
      <c r="F66" s="405"/>
      <c r="G66" s="405"/>
      <c r="H66" s="405"/>
      <c r="I66" s="405"/>
      <c r="J66" s="405"/>
      <c r="K66" s="276"/>
    </row>
    <row r="67" spans="2:11" s="1" customFormat="1" ht="15" customHeight="1">
      <c r="B67" s="275"/>
      <c r="C67" s="280"/>
      <c r="D67" s="401" t="s">
        <v>782</v>
      </c>
      <c r="E67" s="401"/>
      <c r="F67" s="401"/>
      <c r="G67" s="401"/>
      <c r="H67" s="401"/>
      <c r="I67" s="401"/>
      <c r="J67" s="401"/>
      <c r="K67" s="276"/>
    </row>
    <row r="68" spans="2:11" s="1" customFormat="1" ht="15" customHeight="1">
      <c r="B68" s="275"/>
      <c r="C68" s="280"/>
      <c r="D68" s="401" t="s">
        <v>783</v>
      </c>
      <c r="E68" s="401"/>
      <c r="F68" s="401"/>
      <c r="G68" s="401"/>
      <c r="H68" s="401"/>
      <c r="I68" s="401"/>
      <c r="J68" s="401"/>
      <c r="K68" s="276"/>
    </row>
    <row r="69" spans="2:11" s="1" customFormat="1" ht="15" customHeight="1">
      <c r="B69" s="275"/>
      <c r="C69" s="280"/>
      <c r="D69" s="401" t="s">
        <v>784</v>
      </c>
      <c r="E69" s="401"/>
      <c r="F69" s="401"/>
      <c r="G69" s="401"/>
      <c r="H69" s="401"/>
      <c r="I69" s="401"/>
      <c r="J69" s="401"/>
      <c r="K69" s="276"/>
    </row>
    <row r="70" spans="2:11" s="1" customFormat="1" ht="15" customHeight="1">
      <c r="B70" s="275"/>
      <c r="C70" s="280"/>
      <c r="D70" s="401" t="s">
        <v>785</v>
      </c>
      <c r="E70" s="401"/>
      <c r="F70" s="401"/>
      <c r="G70" s="401"/>
      <c r="H70" s="401"/>
      <c r="I70" s="401"/>
      <c r="J70" s="401"/>
      <c r="K70" s="276"/>
    </row>
    <row r="71" spans="2:11" s="1" customFormat="1" ht="12.75" customHeight="1">
      <c r="B71" s="284"/>
      <c r="C71" s="285"/>
      <c r="D71" s="285"/>
      <c r="E71" s="285"/>
      <c r="F71" s="285"/>
      <c r="G71" s="285"/>
      <c r="H71" s="285"/>
      <c r="I71" s="285"/>
      <c r="J71" s="285"/>
      <c r="K71" s="286"/>
    </row>
    <row r="72" spans="2:11" s="1" customFormat="1" ht="18.75" customHeight="1">
      <c r="B72" s="287"/>
      <c r="C72" s="287"/>
      <c r="D72" s="287"/>
      <c r="E72" s="287"/>
      <c r="F72" s="287"/>
      <c r="G72" s="287"/>
      <c r="H72" s="287"/>
      <c r="I72" s="287"/>
      <c r="J72" s="287"/>
      <c r="K72" s="288"/>
    </row>
    <row r="73" spans="2:11" s="1" customFormat="1" ht="18.75" customHeight="1">
      <c r="B73" s="288"/>
      <c r="C73" s="288"/>
      <c r="D73" s="288"/>
      <c r="E73" s="288"/>
      <c r="F73" s="288"/>
      <c r="G73" s="288"/>
      <c r="H73" s="288"/>
      <c r="I73" s="288"/>
      <c r="J73" s="288"/>
      <c r="K73" s="288"/>
    </row>
    <row r="74" spans="2:11" s="1" customFormat="1" ht="7.5" customHeight="1">
      <c r="B74" s="289"/>
      <c r="C74" s="290"/>
      <c r="D74" s="290"/>
      <c r="E74" s="290"/>
      <c r="F74" s="290"/>
      <c r="G74" s="290"/>
      <c r="H74" s="290"/>
      <c r="I74" s="290"/>
      <c r="J74" s="290"/>
      <c r="K74" s="291"/>
    </row>
    <row r="75" spans="2:11" s="1" customFormat="1" ht="45" customHeight="1">
      <c r="B75" s="292"/>
      <c r="C75" s="404" t="s">
        <v>786</v>
      </c>
      <c r="D75" s="404"/>
      <c r="E75" s="404"/>
      <c r="F75" s="404"/>
      <c r="G75" s="404"/>
      <c r="H75" s="404"/>
      <c r="I75" s="404"/>
      <c r="J75" s="404"/>
      <c r="K75" s="293"/>
    </row>
    <row r="76" spans="2:11" s="1" customFormat="1" ht="17.25" customHeight="1">
      <c r="B76" s="292"/>
      <c r="C76" s="294" t="s">
        <v>787</v>
      </c>
      <c r="D76" s="294"/>
      <c r="E76" s="294"/>
      <c r="F76" s="294" t="s">
        <v>788</v>
      </c>
      <c r="G76" s="295"/>
      <c r="H76" s="294" t="s">
        <v>58</v>
      </c>
      <c r="I76" s="294" t="s">
        <v>61</v>
      </c>
      <c r="J76" s="294" t="s">
        <v>789</v>
      </c>
      <c r="K76" s="293"/>
    </row>
    <row r="77" spans="2:11" s="1" customFormat="1" ht="17.25" customHeight="1">
      <c r="B77" s="292"/>
      <c r="C77" s="296" t="s">
        <v>790</v>
      </c>
      <c r="D77" s="296"/>
      <c r="E77" s="296"/>
      <c r="F77" s="297" t="s">
        <v>791</v>
      </c>
      <c r="G77" s="298"/>
      <c r="H77" s="296"/>
      <c r="I77" s="296"/>
      <c r="J77" s="296" t="s">
        <v>792</v>
      </c>
      <c r="K77" s="293"/>
    </row>
    <row r="78" spans="2:11" s="1" customFormat="1" ht="5.25" customHeight="1">
      <c r="B78" s="292"/>
      <c r="C78" s="299"/>
      <c r="D78" s="299"/>
      <c r="E78" s="299"/>
      <c r="F78" s="299"/>
      <c r="G78" s="300"/>
      <c r="H78" s="299"/>
      <c r="I78" s="299"/>
      <c r="J78" s="299"/>
      <c r="K78" s="293"/>
    </row>
    <row r="79" spans="2:11" s="1" customFormat="1" ht="15" customHeight="1">
      <c r="B79" s="292"/>
      <c r="C79" s="281" t="s">
        <v>57</v>
      </c>
      <c r="D79" s="301"/>
      <c r="E79" s="301"/>
      <c r="F79" s="302" t="s">
        <v>793</v>
      </c>
      <c r="G79" s="303"/>
      <c r="H79" s="281" t="s">
        <v>794</v>
      </c>
      <c r="I79" s="281" t="s">
        <v>795</v>
      </c>
      <c r="J79" s="281">
        <v>20</v>
      </c>
      <c r="K79" s="293"/>
    </row>
    <row r="80" spans="2:11" s="1" customFormat="1" ht="15" customHeight="1">
      <c r="B80" s="292"/>
      <c r="C80" s="281" t="s">
        <v>796</v>
      </c>
      <c r="D80" s="281"/>
      <c r="E80" s="281"/>
      <c r="F80" s="302" t="s">
        <v>793</v>
      </c>
      <c r="G80" s="303"/>
      <c r="H80" s="281" t="s">
        <v>797</v>
      </c>
      <c r="I80" s="281" t="s">
        <v>795</v>
      </c>
      <c r="J80" s="281">
        <v>120</v>
      </c>
      <c r="K80" s="293"/>
    </row>
    <row r="81" spans="2:11" s="1" customFormat="1" ht="15" customHeight="1">
      <c r="B81" s="304"/>
      <c r="C81" s="281" t="s">
        <v>798</v>
      </c>
      <c r="D81" s="281"/>
      <c r="E81" s="281"/>
      <c r="F81" s="302" t="s">
        <v>799</v>
      </c>
      <c r="G81" s="303"/>
      <c r="H81" s="281" t="s">
        <v>800</v>
      </c>
      <c r="I81" s="281" t="s">
        <v>795</v>
      </c>
      <c r="J81" s="281">
        <v>50</v>
      </c>
      <c r="K81" s="293"/>
    </row>
    <row r="82" spans="2:11" s="1" customFormat="1" ht="15" customHeight="1">
      <c r="B82" s="304"/>
      <c r="C82" s="281" t="s">
        <v>801</v>
      </c>
      <c r="D82" s="281"/>
      <c r="E82" s="281"/>
      <c r="F82" s="302" t="s">
        <v>793</v>
      </c>
      <c r="G82" s="303"/>
      <c r="H82" s="281" t="s">
        <v>802</v>
      </c>
      <c r="I82" s="281" t="s">
        <v>803</v>
      </c>
      <c r="J82" s="281"/>
      <c r="K82" s="293"/>
    </row>
    <row r="83" spans="2:11" s="1" customFormat="1" ht="15" customHeight="1">
      <c r="B83" s="304"/>
      <c r="C83" s="305" t="s">
        <v>804</v>
      </c>
      <c r="D83" s="305"/>
      <c r="E83" s="305"/>
      <c r="F83" s="306" t="s">
        <v>799</v>
      </c>
      <c r="G83" s="305"/>
      <c r="H83" s="305" t="s">
        <v>805</v>
      </c>
      <c r="I83" s="305" t="s">
        <v>795</v>
      </c>
      <c r="J83" s="305">
        <v>15</v>
      </c>
      <c r="K83" s="293"/>
    </row>
    <row r="84" spans="2:11" s="1" customFormat="1" ht="15" customHeight="1">
      <c r="B84" s="304"/>
      <c r="C84" s="305" t="s">
        <v>806</v>
      </c>
      <c r="D84" s="305"/>
      <c r="E84" s="305"/>
      <c r="F84" s="306" t="s">
        <v>799</v>
      </c>
      <c r="G84" s="305"/>
      <c r="H84" s="305" t="s">
        <v>807</v>
      </c>
      <c r="I84" s="305" t="s">
        <v>795</v>
      </c>
      <c r="J84" s="305">
        <v>15</v>
      </c>
      <c r="K84" s="293"/>
    </row>
    <row r="85" spans="2:11" s="1" customFormat="1" ht="15" customHeight="1">
      <c r="B85" s="304"/>
      <c r="C85" s="305" t="s">
        <v>808</v>
      </c>
      <c r="D85" s="305"/>
      <c r="E85" s="305"/>
      <c r="F85" s="306" t="s">
        <v>799</v>
      </c>
      <c r="G85" s="305"/>
      <c r="H85" s="305" t="s">
        <v>809</v>
      </c>
      <c r="I85" s="305" t="s">
        <v>795</v>
      </c>
      <c r="J85" s="305">
        <v>20</v>
      </c>
      <c r="K85" s="293"/>
    </row>
    <row r="86" spans="2:11" s="1" customFormat="1" ht="15" customHeight="1">
      <c r="B86" s="304"/>
      <c r="C86" s="305" t="s">
        <v>810</v>
      </c>
      <c r="D86" s="305"/>
      <c r="E86" s="305"/>
      <c r="F86" s="306" t="s">
        <v>799</v>
      </c>
      <c r="G86" s="305"/>
      <c r="H86" s="305" t="s">
        <v>811</v>
      </c>
      <c r="I86" s="305" t="s">
        <v>795</v>
      </c>
      <c r="J86" s="305">
        <v>20</v>
      </c>
      <c r="K86" s="293"/>
    </row>
    <row r="87" spans="2:11" s="1" customFormat="1" ht="15" customHeight="1">
      <c r="B87" s="304"/>
      <c r="C87" s="281" t="s">
        <v>812</v>
      </c>
      <c r="D87" s="281"/>
      <c r="E87" s="281"/>
      <c r="F87" s="302" t="s">
        <v>799</v>
      </c>
      <c r="G87" s="303"/>
      <c r="H87" s="281" t="s">
        <v>813</v>
      </c>
      <c r="I87" s="281" t="s">
        <v>795</v>
      </c>
      <c r="J87" s="281">
        <v>50</v>
      </c>
      <c r="K87" s="293"/>
    </row>
    <row r="88" spans="2:11" s="1" customFormat="1" ht="15" customHeight="1">
      <c r="B88" s="304"/>
      <c r="C88" s="281" t="s">
        <v>814</v>
      </c>
      <c r="D88" s="281"/>
      <c r="E88" s="281"/>
      <c r="F88" s="302" t="s">
        <v>799</v>
      </c>
      <c r="G88" s="303"/>
      <c r="H88" s="281" t="s">
        <v>815</v>
      </c>
      <c r="I88" s="281" t="s">
        <v>795</v>
      </c>
      <c r="J88" s="281">
        <v>20</v>
      </c>
      <c r="K88" s="293"/>
    </row>
    <row r="89" spans="2:11" s="1" customFormat="1" ht="15" customHeight="1">
      <c r="B89" s="304"/>
      <c r="C89" s="281" t="s">
        <v>816</v>
      </c>
      <c r="D89" s="281"/>
      <c r="E89" s="281"/>
      <c r="F89" s="302" t="s">
        <v>799</v>
      </c>
      <c r="G89" s="303"/>
      <c r="H89" s="281" t="s">
        <v>817</v>
      </c>
      <c r="I89" s="281" t="s">
        <v>795</v>
      </c>
      <c r="J89" s="281">
        <v>20</v>
      </c>
      <c r="K89" s="293"/>
    </row>
    <row r="90" spans="2:11" s="1" customFormat="1" ht="15" customHeight="1">
      <c r="B90" s="304"/>
      <c r="C90" s="281" t="s">
        <v>818</v>
      </c>
      <c r="D90" s="281"/>
      <c r="E90" s="281"/>
      <c r="F90" s="302" t="s">
        <v>799</v>
      </c>
      <c r="G90" s="303"/>
      <c r="H90" s="281" t="s">
        <v>819</v>
      </c>
      <c r="I90" s="281" t="s">
        <v>795</v>
      </c>
      <c r="J90" s="281">
        <v>50</v>
      </c>
      <c r="K90" s="293"/>
    </row>
    <row r="91" spans="2:11" s="1" customFormat="1" ht="15" customHeight="1">
      <c r="B91" s="304"/>
      <c r="C91" s="281" t="s">
        <v>820</v>
      </c>
      <c r="D91" s="281"/>
      <c r="E91" s="281"/>
      <c r="F91" s="302" t="s">
        <v>799</v>
      </c>
      <c r="G91" s="303"/>
      <c r="H91" s="281" t="s">
        <v>820</v>
      </c>
      <c r="I91" s="281" t="s">
        <v>795</v>
      </c>
      <c r="J91" s="281">
        <v>50</v>
      </c>
      <c r="K91" s="293"/>
    </row>
    <row r="92" spans="2:11" s="1" customFormat="1" ht="15" customHeight="1">
      <c r="B92" s="304"/>
      <c r="C92" s="281" t="s">
        <v>821</v>
      </c>
      <c r="D92" s="281"/>
      <c r="E92" s="281"/>
      <c r="F92" s="302" t="s">
        <v>799</v>
      </c>
      <c r="G92" s="303"/>
      <c r="H92" s="281" t="s">
        <v>822</v>
      </c>
      <c r="I92" s="281" t="s">
        <v>795</v>
      </c>
      <c r="J92" s="281">
        <v>255</v>
      </c>
      <c r="K92" s="293"/>
    </row>
    <row r="93" spans="2:11" s="1" customFormat="1" ht="15" customHeight="1">
      <c r="B93" s="304"/>
      <c r="C93" s="281" t="s">
        <v>823</v>
      </c>
      <c r="D93" s="281"/>
      <c r="E93" s="281"/>
      <c r="F93" s="302" t="s">
        <v>793</v>
      </c>
      <c r="G93" s="303"/>
      <c r="H93" s="281" t="s">
        <v>824</v>
      </c>
      <c r="I93" s="281" t="s">
        <v>825</v>
      </c>
      <c r="J93" s="281"/>
      <c r="K93" s="293"/>
    </row>
    <row r="94" spans="2:11" s="1" customFormat="1" ht="15" customHeight="1">
      <c r="B94" s="304"/>
      <c r="C94" s="281" t="s">
        <v>826</v>
      </c>
      <c r="D94" s="281"/>
      <c r="E94" s="281"/>
      <c r="F94" s="302" t="s">
        <v>793</v>
      </c>
      <c r="G94" s="303"/>
      <c r="H94" s="281" t="s">
        <v>827</v>
      </c>
      <c r="I94" s="281" t="s">
        <v>828</v>
      </c>
      <c r="J94" s="281"/>
      <c r="K94" s="293"/>
    </row>
    <row r="95" spans="2:11" s="1" customFormat="1" ht="15" customHeight="1">
      <c r="B95" s="304"/>
      <c r="C95" s="281" t="s">
        <v>829</v>
      </c>
      <c r="D95" s="281"/>
      <c r="E95" s="281"/>
      <c r="F95" s="302" t="s">
        <v>793</v>
      </c>
      <c r="G95" s="303"/>
      <c r="H95" s="281" t="s">
        <v>829</v>
      </c>
      <c r="I95" s="281" t="s">
        <v>828</v>
      </c>
      <c r="J95" s="281"/>
      <c r="K95" s="293"/>
    </row>
    <row r="96" spans="2:11" s="1" customFormat="1" ht="15" customHeight="1">
      <c r="B96" s="304"/>
      <c r="C96" s="281" t="s">
        <v>42</v>
      </c>
      <c r="D96" s="281"/>
      <c r="E96" s="281"/>
      <c r="F96" s="302" t="s">
        <v>793</v>
      </c>
      <c r="G96" s="303"/>
      <c r="H96" s="281" t="s">
        <v>830</v>
      </c>
      <c r="I96" s="281" t="s">
        <v>828</v>
      </c>
      <c r="J96" s="281"/>
      <c r="K96" s="293"/>
    </row>
    <row r="97" spans="2:11" s="1" customFormat="1" ht="15" customHeight="1">
      <c r="B97" s="304"/>
      <c r="C97" s="281" t="s">
        <v>52</v>
      </c>
      <c r="D97" s="281"/>
      <c r="E97" s="281"/>
      <c r="F97" s="302" t="s">
        <v>793</v>
      </c>
      <c r="G97" s="303"/>
      <c r="H97" s="281" t="s">
        <v>831</v>
      </c>
      <c r="I97" s="281" t="s">
        <v>828</v>
      </c>
      <c r="J97" s="281"/>
      <c r="K97" s="293"/>
    </row>
    <row r="98" spans="2:11" s="1" customFormat="1" ht="15" customHeight="1">
      <c r="B98" s="307"/>
      <c r="C98" s="308"/>
      <c r="D98" s="308"/>
      <c r="E98" s="308"/>
      <c r="F98" s="308"/>
      <c r="G98" s="308"/>
      <c r="H98" s="308"/>
      <c r="I98" s="308"/>
      <c r="J98" s="308"/>
      <c r="K98" s="309"/>
    </row>
    <row r="99" spans="2:11" s="1" customFormat="1" ht="18.75" customHeight="1">
      <c r="B99" s="310"/>
      <c r="C99" s="311"/>
      <c r="D99" s="311"/>
      <c r="E99" s="311"/>
      <c r="F99" s="311"/>
      <c r="G99" s="311"/>
      <c r="H99" s="311"/>
      <c r="I99" s="311"/>
      <c r="J99" s="311"/>
      <c r="K99" s="310"/>
    </row>
    <row r="100" spans="2:11" s="1" customFormat="1" ht="18.75" customHeight="1">
      <c r="B100" s="288"/>
      <c r="C100" s="288"/>
      <c r="D100" s="288"/>
      <c r="E100" s="288"/>
      <c r="F100" s="288"/>
      <c r="G100" s="288"/>
      <c r="H100" s="288"/>
      <c r="I100" s="288"/>
      <c r="J100" s="288"/>
      <c r="K100" s="288"/>
    </row>
    <row r="101" spans="2:11" s="1" customFormat="1" ht="7.5" customHeight="1">
      <c r="B101" s="289"/>
      <c r="C101" s="290"/>
      <c r="D101" s="290"/>
      <c r="E101" s="290"/>
      <c r="F101" s="290"/>
      <c r="G101" s="290"/>
      <c r="H101" s="290"/>
      <c r="I101" s="290"/>
      <c r="J101" s="290"/>
      <c r="K101" s="291"/>
    </row>
    <row r="102" spans="2:11" s="1" customFormat="1" ht="45" customHeight="1">
      <c r="B102" s="292"/>
      <c r="C102" s="404" t="s">
        <v>832</v>
      </c>
      <c r="D102" s="404"/>
      <c r="E102" s="404"/>
      <c r="F102" s="404"/>
      <c r="G102" s="404"/>
      <c r="H102" s="404"/>
      <c r="I102" s="404"/>
      <c r="J102" s="404"/>
      <c r="K102" s="293"/>
    </row>
    <row r="103" spans="2:11" s="1" customFormat="1" ht="17.25" customHeight="1">
      <c r="B103" s="292"/>
      <c r="C103" s="294" t="s">
        <v>787</v>
      </c>
      <c r="D103" s="294"/>
      <c r="E103" s="294"/>
      <c r="F103" s="294" t="s">
        <v>788</v>
      </c>
      <c r="G103" s="295"/>
      <c r="H103" s="294" t="s">
        <v>58</v>
      </c>
      <c r="I103" s="294" t="s">
        <v>61</v>
      </c>
      <c r="J103" s="294" t="s">
        <v>789</v>
      </c>
      <c r="K103" s="293"/>
    </row>
    <row r="104" spans="2:11" s="1" customFormat="1" ht="17.25" customHeight="1">
      <c r="B104" s="292"/>
      <c r="C104" s="296" t="s">
        <v>790</v>
      </c>
      <c r="D104" s="296"/>
      <c r="E104" s="296"/>
      <c r="F104" s="297" t="s">
        <v>791</v>
      </c>
      <c r="G104" s="298"/>
      <c r="H104" s="296"/>
      <c r="I104" s="296"/>
      <c r="J104" s="296" t="s">
        <v>792</v>
      </c>
      <c r="K104" s="293"/>
    </row>
    <row r="105" spans="2:11" s="1" customFormat="1" ht="5.25" customHeight="1">
      <c r="B105" s="292"/>
      <c r="C105" s="294"/>
      <c r="D105" s="294"/>
      <c r="E105" s="294"/>
      <c r="F105" s="294"/>
      <c r="G105" s="312"/>
      <c r="H105" s="294"/>
      <c r="I105" s="294"/>
      <c r="J105" s="294"/>
      <c r="K105" s="293"/>
    </row>
    <row r="106" spans="2:11" s="1" customFormat="1" ht="15" customHeight="1">
      <c r="B106" s="292"/>
      <c r="C106" s="281" t="s">
        <v>57</v>
      </c>
      <c r="D106" s="301"/>
      <c r="E106" s="301"/>
      <c r="F106" s="302" t="s">
        <v>793</v>
      </c>
      <c r="G106" s="281"/>
      <c r="H106" s="281" t="s">
        <v>833</v>
      </c>
      <c r="I106" s="281" t="s">
        <v>795</v>
      </c>
      <c r="J106" s="281">
        <v>20</v>
      </c>
      <c r="K106" s="293"/>
    </row>
    <row r="107" spans="2:11" s="1" customFormat="1" ht="15" customHeight="1">
      <c r="B107" s="292"/>
      <c r="C107" s="281" t="s">
        <v>796</v>
      </c>
      <c r="D107" s="281"/>
      <c r="E107" s="281"/>
      <c r="F107" s="302" t="s">
        <v>793</v>
      </c>
      <c r="G107" s="281"/>
      <c r="H107" s="281" t="s">
        <v>833</v>
      </c>
      <c r="I107" s="281" t="s">
        <v>795</v>
      </c>
      <c r="J107" s="281">
        <v>120</v>
      </c>
      <c r="K107" s="293"/>
    </row>
    <row r="108" spans="2:11" s="1" customFormat="1" ht="15" customHeight="1">
      <c r="B108" s="304"/>
      <c r="C108" s="281" t="s">
        <v>798</v>
      </c>
      <c r="D108" s="281"/>
      <c r="E108" s="281"/>
      <c r="F108" s="302" t="s">
        <v>799</v>
      </c>
      <c r="G108" s="281"/>
      <c r="H108" s="281" t="s">
        <v>833</v>
      </c>
      <c r="I108" s="281" t="s">
        <v>795</v>
      </c>
      <c r="J108" s="281">
        <v>50</v>
      </c>
      <c r="K108" s="293"/>
    </row>
    <row r="109" spans="2:11" s="1" customFormat="1" ht="15" customHeight="1">
      <c r="B109" s="304"/>
      <c r="C109" s="281" t="s">
        <v>801</v>
      </c>
      <c r="D109" s="281"/>
      <c r="E109" s="281"/>
      <c r="F109" s="302" t="s">
        <v>793</v>
      </c>
      <c r="G109" s="281"/>
      <c r="H109" s="281" t="s">
        <v>833</v>
      </c>
      <c r="I109" s="281" t="s">
        <v>803</v>
      </c>
      <c r="J109" s="281"/>
      <c r="K109" s="293"/>
    </row>
    <row r="110" spans="2:11" s="1" customFormat="1" ht="15" customHeight="1">
      <c r="B110" s="304"/>
      <c r="C110" s="281" t="s">
        <v>812</v>
      </c>
      <c r="D110" s="281"/>
      <c r="E110" s="281"/>
      <c r="F110" s="302" t="s">
        <v>799</v>
      </c>
      <c r="G110" s="281"/>
      <c r="H110" s="281" t="s">
        <v>833</v>
      </c>
      <c r="I110" s="281" t="s">
        <v>795</v>
      </c>
      <c r="J110" s="281">
        <v>50</v>
      </c>
      <c r="K110" s="293"/>
    </row>
    <row r="111" spans="2:11" s="1" customFormat="1" ht="15" customHeight="1">
      <c r="B111" s="304"/>
      <c r="C111" s="281" t="s">
        <v>820</v>
      </c>
      <c r="D111" s="281"/>
      <c r="E111" s="281"/>
      <c r="F111" s="302" t="s">
        <v>799</v>
      </c>
      <c r="G111" s="281"/>
      <c r="H111" s="281" t="s">
        <v>833</v>
      </c>
      <c r="I111" s="281" t="s">
        <v>795</v>
      </c>
      <c r="J111" s="281">
        <v>50</v>
      </c>
      <c r="K111" s="293"/>
    </row>
    <row r="112" spans="2:11" s="1" customFormat="1" ht="15" customHeight="1">
      <c r="B112" s="304"/>
      <c r="C112" s="281" t="s">
        <v>818</v>
      </c>
      <c r="D112" s="281"/>
      <c r="E112" s="281"/>
      <c r="F112" s="302" t="s">
        <v>799</v>
      </c>
      <c r="G112" s="281"/>
      <c r="H112" s="281" t="s">
        <v>833</v>
      </c>
      <c r="I112" s="281" t="s">
        <v>795</v>
      </c>
      <c r="J112" s="281">
        <v>50</v>
      </c>
      <c r="K112" s="293"/>
    </row>
    <row r="113" spans="2:11" s="1" customFormat="1" ht="15" customHeight="1">
      <c r="B113" s="304"/>
      <c r="C113" s="281" t="s">
        <v>57</v>
      </c>
      <c r="D113" s="281"/>
      <c r="E113" s="281"/>
      <c r="F113" s="302" t="s">
        <v>793</v>
      </c>
      <c r="G113" s="281"/>
      <c r="H113" s="281" t="s">
        <v>834</v>
      </c>
      <c r="I113" s="281" t="s">
        <v>795</v>
      </c>
      <c r="J113" s="281">
        <v>20</v>
      </c>
      <c r="K113" s="293"/>
    </row>
    <row r="114" spans="2:11" s="1" customFormat="1" ht="15" customHeight="1">
      <c r="B114" s="304"/>
      <c r="C114" s="281" t="s">
        <v>835</v>
      </c>
      <c r="D114" s="281"/>
      <c r="E114" s="281"/>
      <c r="F114" s="302" t="s">
        <v>793</v>
      </c>
      <c r="G114" s="281"/>
      <c r="H114" s="281" t="s">
        <v>836</v>
      </c>
      <c r="I114" s="281" t="s">
        <v>795</v>
      </c>
      <c r="J114" s="281">
        <v>120</v>
      </c>
      <c r="K114" s="293"/>
    </row>
    <row r="115" spans="2:11" s="1" customFormat="1" ht="15" customHeight="1">
      <c r="B115" s="304"/>
      <c r="C115" s="281" t="s">
        <v>42</v>
      </c>
      <c r="D115" s="281"/>
      <c r="E115" s="281"/>
      <c r="F115" s="302" t="s">
        <v>793</v>
      </c>
      <c r="G115" s="281"/>
      <c r="H115" s="281" t="s">
        <v>837</v>
      </c>
      <c r="I115" s="281" t="s">
        <v>828</v>
      </c>
      <c r="J115" s="281"/>
      <c r="K115" s="293"/>
    </row>
    <row r="116" spans="2:11" s="1" customFormat="1" ht="15" customHeight="1">
      <c r="B116" s="304"/>
      <c r="C116" s="281" t="s">
        <v>52</v>
      </c>
      <c r="D116" s="281"/>
      <c r="E116" s="281"/>
      <c r="F116" s="302" t="s">
        <v>793</v>
      </c>
      <c r="G116" s="281"/>
      <c r="H116" s="281" t="s">
        <v>838</v>
      </c>
      <c r="I116" s="281" t="s">
        <v>828</v>
      </c>
      <c r="J116" s="281"/>
      <c r="K116" s="293"/>
    </row>
    <row r="117" spans="2:11" s="1" customFormat="1" ht="15" customHeight="1">
      <c r="B117" s="304"/>
      <c r="C117" s="281" t="s">
        <v>61</v>
      </c>
      <c r="D117" s="281"/>
      <c r="E117" s="281"/>
      <c r="F117" s="302" t="s">
        <v>793</v>
      </c>
      <c r="G117" s="281"/>
      <c r="H117" s="281" t="s">
        <v>839</v>
      </c>
      <c r="I117" s="281" t="s">
        <v>840</v>
      </c>
      <c r="J117" s="281"/>
      <c r="K117" s="293"/>
    </row>
    <row r="118" spans="2:11" s="1" customFormat="1" ht="15" customHeight="1">
      <c r="B118" s="307"/>
      <c r="C118" s="313"/>
      <c r="D118" s="313"/>
      <c r="E118" s="313"/>
      <c r="F118" s="313"/>
      <c r="G118" s="313"/>
      <c r="H118" s="313"/>
      <c r="I118" s="313"/>
      <c r="J118" s="313"/>
      <c r="K118" s="309"/>
    </row>
    <row r="119" spans="2:11" s="1" customFormat="1" ht="18.75" customHeight="1">
      <c r="B119" s="314"/>
      <c r="C119" s="315"/>
      <c r="D119" s="315"/>
      <c r="E119" s="315"/>
      <c r="F119" s="316"/>
      <c r="G119" s="315"/>
      <c r="H119" s="315"/>
      <c r="I119" s="315"/>
      <c r="J119" s="315"/>
      <c r="K119" s="314"/>
    </row>
    <row r="120" spans="2:11" s="1" customFormat="1" ht="18.75" customHeight="1">
      <c r="B120" s="288"/>
      <c r="C120" s="288"/>
      <c r="D120" s="288"/>
      <c r="E120" s="288"/>
      <c r="F120" s="288"/>
      <c r="G120" s="288"/>
      <c r="H120" s="288"/>
      <c r="I120" s="288"/>
      <c r="J120" s="288"/>
      <c r="K120" s="288"/>
    </row>
    <row r="121" spans="2:11" s="1" customFormat="1" ht="7.5" customHeight="1">
      <c r="B121" s="317"/>
      <c r="C121" s="318"/>
      <c r="D121" s="318"/>
      <c r="E121" s="318"/>
      <c r="F121" s="318"/>
      <c r="G121" s="318"/>
      <c r="H121" s="318"/>
      <c r="I121" s="318"/>
      <c r="J121" s="318"/>
      <c r="K121" s="319"/>
    </row>
    <row r="122" spans="2:11" s="1" customFormat="1" ht="45" customHeight="1">
      <c r="B122" s="320"/>
      <c r="C122" s="402" t="s">
        <v>841</v>
      </c>
      <c r="D122" s="402"/>
      <c r="E122" s="402"/>
      <c r="F122" s="402"/>
      <c r="G122" s="402"/>
      <c r="H122" s="402"/>
      <c r="I122" s="402"/>
      <c r="J122" s="402"/>
      <c r="K122" s="321"/>
    </row>
    <row r="123" spans="2:11" s="1" customFormat="1" ht="17.25" customHeight="1">
      <c r="B123" s="322"/>
      <c r="C123" s="294" t="s">
        <v>787</v>
      </c>
      <c r="D123" s="294"/>
      <c r="E123" s="294"/>
      <c r="F123" s="294" t="s">
        <v>788</v>
      </c>
      <c r="G123" s="295"/>
      <c r="H123" s="294" t="s">
        <v>58</v>
      </c>
      <c r="I123" s="294" t="s">
        <v>61</v>
      </c>
      <c r="J123" s="294" t="s">
        <v>789</v>
      </c>
      <c r="K123" s="323"/>
    </row>
    <row r="124" spans="2:11" s="1" customFormat="1" ht="17.25" customHeight="1">
      <c r="B124" s="322"/>
      <c r="C124" s="296" t="s">
        <v>790</v>
      </c>
      <c r="D124" s="296"/>
      <c r="E124" s="296"/>
      <c r="F124" s="297" t="s">
        <v>791</v>
      </c>
      <c r="G124" s="298"/>
      <c r="H124" s="296"/>
      <c r="I124" s="296"/>
      <c r="J124" s="296" t="s">
        <v>792</v>
      </c>
      <c r="K124" s="323"/>
    </row>
    <row r="125" spans="2:11" s="1" customFormat="1" ht="5.25" customHeight="1">
      <c r="B125" s="324"/>
      <c r="C125" s="299"/>
      <c r="D125" s="299"/>
      <c r="E125" s="299"/>
      <c r="F125" s="299"/>
      <c r="G125" s="325"/>
      <c r="H125" s="299"/>
      <c r="I125" s="299"/>
      <c r="J125" s="299"/>
      <c r="K125" s="326"/>
    </row>
    <row r="126" spans="2:11" s="1" customFormat="1" ht="15" customHeight="1">
      <c r="B126" s="324"/>
      <c r="C126" s="281" t="s">
        <v>796</v>
      </c>
      <c r="D126" s="301"/>
      <c r="E126" s="301"/>
      <c r="F126" s="302" t="s">
        <v>793</v>
      </c>
      <c r="G126" s="281"/>
      <c r="H126" s="281" t="s">
        <v>833</v>
      </c>
      <c r="I126" s="281" t="s">
        <v>795</v>
      </c>
      <c r="J126" s="281">
        <v>120</v>
      </c>
      <c r="K126" s="327"/>
    </row>
    <row r="127" spans="2:11" s="1" customFormat="1" ht="15" customHeight="1">
      <c r="B127" s="324"/>
      <c r="C127" s="281" t="s">
        <v>842</v>
      </c>
      <c r="D127" s="281"/>
      <c r="E127" s="281"/>
      <c r="F127" s="302" t="s">
        <v>793</v>
      </c>
      <c r="G127" s="281"/>
      <c r="H127" s="281" t="s">
        <v>843</v>
      </c>
      <c r="I127" s="281" t="s">
        <v>795</v>
      </c>
      <c r="J127" s="281" t="s">
        <v>844</v>
      </c>
      <c r="K127" s="327"/>
    </row>
    <row r="128" spans="2:11" s="1" customFormat="1" ht="15" customHeight="1">
      <c r="B128" s="324"/>
      <c r="C128" s="281" t="s">
        <v>741</v>
      </c>
      <c r="D128" s="281"/>
      <c r="E128" s="281"/>
      <c r="F128" s="302" t="s">
        <v>793</v>
      </c>
      <c r="G128" s="281"/>
      <c r="H128" s="281" t="s">
        <v>845</v>
      </c>
      <c r="I128" s="281" t="s">
        <v>795</v>
      </c>
      <c r="J128" s="281" t="s">
        <v>844</v>
      </c>
      <c r="K128" s="327"/>
    </row>
    <row r="129" spans="2:11" s="1" customFormat="1" ht="15" customHeight="1">
      <c r="B129" s="324"/>
      <c r="C129" s="281" t="s">
        <v>804</v>
      </c>
      <c r="D129" s="281"/>
      <c r="E129" s="281"/>
      <c r="F129" s="302" t="s">
        <v>799</v>
      </c>
      <c r="G129" s="281"/>
      <c r="H129" s="281" t="s">
        <v>805</v>
      </c>
      <c r="I129" s="281" t="s">
        <v>795</v>
      </c>
      <c r="J129" s="281">
        <v>15</v>
      </c>
      <c r="K129" s="327"/>
    </row>
    <row r="130" spans="2:11" s="1" customFormat="1" ht="15" customHeight="1">
      <c r="B130" s="324"/>
      <c r="C130" s="305" t="s">
        <v>806</v>
      </c>
      <c r="D130" s="305"/>
      <c r="E130" s="305"/>
      <c r="F130" s="306" t="s">
        <v>799</v>
      </c>
      <c r="G130" s="305"/>
      <c r="H130" s="305" t="s">
        <v>807</v>
      </c>
      <c r="I130" s="305" t="s">
        <v>795</v>
      </c>
      <c r="J130" s="305">
        <v>15</v>
      </c>
      <c r="K130" s="327"/>
    </row>
    <row r="131" spans="2:11" s="1" customFormat="1" ht="15" customHeight="1">
      <c r="B131" s="324"/>
      <c r="C131" s="305" t="s">
        <v>808</v>
      </c>
      <c r="D131" s="305"/>
      <c r="E131" s="305"/>
      <c r="F131" s="306" t="s">
        <v>799</v>
      </c>
      <c r="G131" s="305"/>
      <c r="H131" s="305" t="s">
        <v>809</v>
      </c>
      <c r="I131" s="305" t="s">
        <v>795</v>
      </c>
      <c r="J131" s="305">
        <v>20</v>
      </c>
      <c r="K131" s="327"/>
    </row>
    <row r="132" spans="2:11" s="1" customFormat="1" ht="15" customHeight="1">
      <c r="B132" s="324"/>
      <c r="C132" s="305" t="s">
        <v>810</v>
      </c>
      <c r="D132" s="305"/>
      <c r="E132" s="305"/>
      <c r="F132" s="306" t="s">
        <v>799</v>
      </c>
      <c r="G132" s="305"/>
      <c r="H132" s="305" t="s">
        <v>811</v>
      </c>
      <c r="I132" s="305" t="s">
        <v>795</v>
      </c>
      <c r="J132" s="305">
        <v>20</v>
      </c>
      <c r="K132" s="327"/>
    </row>
    <row r="133" spans="2:11" s="1" customFormat="1" ht="15" customHeight="1">
      <c r="B133" s="324"/>
      <c r="C133" s="281" t="s">
        <v>798</v>
      </c>
      <c r="D133" s="281"/>
      <c r="E133" s="281"/>
      <c r="F133" s="302" t="s">
        <v>799</v>
      </c>
      <c r="G133" s="281"/>
      <c r="H133" s="281" t="s">
        <v>833</v>
      </c>
      <c r="I133" s="281" t="s">
        <v>795</v>
      </c>
      <c r="J133" s="281">
        <v>50</v>
      </c>
      <c r="K133" s="327"/>
    </row>
    <row r="134" spans="2:11" s="1" customFormat="1" ht="15" customHeight="1">
      <c r="B134" s="324"/>
      <c r="C134" s="281" t="s">
        <v>812</v>
      </c>
      <c r="D134" s="281"/>
      <c r="E134" s="281"/>
      <c r="F134" s="302" t="s">
        <v>799</v>
      </c>
      <c r="G134" s="281"/>
      <c r="H134" s="281" t="s">
        <v>833</v>
      </c>
      <c r="I134" s="281" t="s">
        <v>795</v>
      </c>
      <c r="J134" s="281">
        <v>50</v>
      </c>
      <c r="K134" s="327"/>
    </row>
    <row r="135" spans="2:11" s="1" customFormat="1" ht="15" customHeight="1">
      <c r="B135" s="324"/>
      <c r="C135" s="281" t="s">
        <v>818</v>
      </c>
      <c r="D135" s="281"/>
      <c r="E135" s="281"/>
      <c r="F135" s="302" t="s">
        <v>799</v>
      </c>
      <c r="G135" s="281"/>
      <c r="H135" s="281" t="s">
        <v>833</v>
      </c>
      <c r="I135" s="281" t="s">
        <v>795</v>
      </c>
      <c r="J135" s="281">
        <v>50</v>
      </c>
      <c r="K135" s="327"/>
    </row>
    <row r="136" spans="2:11" s="1" customFormat="1" ht="15" customHeight="1">
      <c r="B136" s="324"/>
      <c r="C136" s="281" t="s">
        <v>820</v>
      </c>
      <c r="D136" s="281"/>
      <c r="E136" s="281"/>
      <c r="F136" s="302" t="s">
        <v>799</v>
      </c>
      <c r="G136" s="281"/>
      <c r="H136" s="281" t="s">
        <v>833</v>
      </c>
      <c r="I136" s="281" t="s">
        <v>795</v>
      </c>
      <c r="J136" s="281">
        <v>50</v>
      </c>
      <c r="K136" s="327"/>
    </row>
    <row r="137" spans="2:11" s="1" customFormat="1" ht="15" customHeight="1">
      <c r="B137" s="324"/>
      <c r="C137" s="281" t="s">
        <v>821</v>
      </c>
      <c r="D137" s="281"/>
      <c r="E137" s="281"/>
      <c r="F137" s="302" t="s">
        <v>799</v>
      </c>
      <c r="G137" s="281"/>
      <c r="H137" s="281" t="s">
        <v>846</v>
      </c>
      <c r="I137" s="281" t="s">
        <v>795</v>
      </c>
      <c r="J137" s="281">
        <v>255</v>
      </c>
      <c r="K137" s="327"/>
    </row>
    <row r="138" spans="2:11" s="1" customFormat="1" ht="15" customHeight="1">
      <c r="B138" s="324"/>
      <c r="C138" s="281" t="s">
        <v>823</v>
      </c>
      <c r="D138" s="281"/>
      <c r="E138" s="281"/>
      <c r="F138" s="302" t="s">
        <v>793</v>
      </c>
      <c r="G138" s="281"/>
      <c r="H138" s="281" t="s">
        <v>847</v>
      </c>
      <c r="I138" s="281" t="s">
        <v>825</v>
      </c>
      <c r="J138" s="281"/>
      <c r="K138" s="327"/>
    </row>
    <row r="139" spans="2:11" s="1" customFormat="1" ht="15" customHeight="1">
      <c r="B139" s="324"/>
      <c r="C139" s="281" t="s">
        <v>826</v>
      </c>
      <c r="D139" s="281"/>
      <c r="E139" s="281"/>
      <c r="F139" s="302" t="s">
        <v>793</v>
      </c>
      <c r="G139" s="281"/>
      <c r="H139" s="281" t="s">
        <v>848</v>
      </c>
      <c r="I139" s="281" t="s">
        <v>828</v>
      </c>
      <c r="J139" s="281"/>
      <c r="K139" s="327"/>
    </row>
    <row r="140" spans="2:11" s="1" customFormat="1" ht="15" customHeight="1">
      <c r="B140" s="324"/>
      <c r="C140" s="281" t="s">
        <v>829</v>
      </c>
      <c r="D140" s="281"/>
      <c r="E140" s="281"/>
      <c r="F140" s="302" t="s">
        <v>793</v>
      </c>
      <c r="G140" s="281"/>
      <c r="H140" s="281" t="s">
        <v>829</v>
      </c>
      <c r="I140" s="281" t="s">
        <v>828</v>
      </c>
      <c r="J140" s="281"/>
      <c r="K140" s="327"/>
    </row>
    <row r="141" spans="2:11" s="1" customFormat="1" ht="15" customHeight="1">
      <c r="B141" s="324"/>
      <c r="C141" s="281" t="s">
        <v>42</v>
      </c>
      <c r="D141" s="281"/>
      <c r="E141" s="281"/>
      <c r="F141" s="302" t="s">
        <v>793</v>
      </c>
      <c r="G141" s="281"/>
      <c r="H141" s="281" t="s">
        <v>849</v>
      </c>
      <c r="I141" s="281" t="s">
        <v>828</v>
      </c>
      <c r="J141" s="281"/>
      <c r="K141" s="327"/>
    </row>
    <row r="142" spans="2:11" s="1" customFormat="1" ht="15" customHeight="1">
      <c r="B142" s="324"/>
      <c r="C142" s="281" t="s">
        <v>850</v>
      </c>
      <c r="D142" s="281"/>
      <c r="E142" s="281"/>
      <c r="F142" s="302" t="s">
        <v>793</v>
      </c>
      <c r="G142" s="281"/>
      <c r="H142" s="281" t="s">
        <v>851</v>
      </c>
      <c r="I142" s="281" t="s">
        <v>828</v>
      </c>
      <c r="J142" s="281"/>
      <c r="K142" s="327"/>
    </row>
    <row r="143" spans="2:11" s="1" customFormat="1" ht="15" customHeight="1">
      <c r="B143" s="328"/>
      <c r="C143" s="329"/>
      <c r="D143" s="329"/>
      <c r="E143" s="329"/>
      <c r="F143" s="329"/>
      <c r="G143" s="329"/>
      <c r="H143" s="329"/>
      <c r="I143" s="329"/>
      <c r="J143" s="329"/>
      <c r="K143" s="330"/>
    </row>
    <row r="144" spans="2:11" s="1" customFormat="1" ht="18.75" customHeight="1">
      <c r="B144" s="315"/>
      <c r="C144" s="315"/>
      <c r="D144" s="315"/>
      <c r="E144" s="315"/>
      <c r="F144" s="316"/>
      <c r="G144" s="315"/>
      <c r="H144" s="315"/>
      <c r="I144" s="315"/>
      <c r="J144" s="315"/>
      <c r="K144" s="315"/>
    </row>
    <row r="145" spans="2:11" s="1" customFormat="1" ht="18.75" customHeight="1">
      <c r="B145" s="288"/>
      <c r="C145" s="288"/>
      <c r="D145" s="288"/>
      <c r="E145" s="288"/>
      <c r="F145" s="288"/>
      <c r="G145" s="288"/>
      <c r="H145" s="288"/>
      <c r="I145" s="288"/>
      <c r="J145" s="288"/>
      <c r="K145" s="288"/>
    </row>
    <row r="146" spans="2:11" s="1" customFormat="1" ht="7.5" customHeight="1">
      <c r="B146" s="289"/>
      <c r="C146" s="290"/>
      <c r="D146" s="290"/>
      <c r="E146" s="290"/>
      <c r="F146" s="290"/>
      <c r="G146" s="290"/>
      <c r="H146" s="290"/>
      <c r="I146" s="290"/>
      <c r="J146" s="290"/>
      <c r="K146" s="291"/>
    </row>
    <row r="147" spans="2:11" s="1" customFormat="1" ht="45" customHeight="1">
      <c r="B147" s="292"/>
      <c r="C147" s="404" t="s">
        <v>852</v>
      </c>
      <c r="D147" s="404"/>
      <c r="E147" s="404"/>
      <c r="F147" s="404"/>
      <c r="G147" s="404"/>
      <c r="H147" s="404"/>
      <c r="I147" s="404"/>
      <c r="J147" s="404"/>
      <c r="K147" s="293"/>
    </row>
    <row r="148" spans="2:11" s="1" customFormat="1" ht="17.25" customHeight="1">
      <c r="B148" s="292"/>
      <c r="C148" s="294" t="s">
        <v>787</v>
      </c>
      <c r="D148" s="294"/>
      <c r="E148" s="294"/>
      <c r="F148" s="294" t="s">
        <v>788</v>
      </c>
      <c r="G148" s="295"/>
      <c r="H148" s="294" t="s">
        <v>58</v>
      </c>
      <c r="I148" s="294" t="s">
        <v>61</v>
      </c>
      <c r="J148" s="294" t="s">
        <v>789</v>
      </c>
      <c r="K148" s="293"/>
    </row>
    <row r="149" spans="2:11" s="1" customFormat="1" ht="17.25" customHeight="1">
      <c r="B149" s="292"/>
      <c r="C149" s="296" t="s">
        <v>790</v>
      </c>
      <c r="D149" s="296"/>
      <c r="E149" s="296"/>
      <c r="F149" s="297" t="s">
        <v>791</v>
      </c>
      <c r="G149" s="298"/>
      <c r="H149" s="296"/>
      <c r="I149" s="296"/>
      <c r="J149" s="296" t="s">
        <v>792</v>
      </c>
      <c r="K149" s="293"/>
    </row>
    <row r="150" spans="2:11" s="1" customFormat="1" ht="5.25" customHeight="1">
      <c r="B150" s="304"/>
      <c r="C150" s="299"/>
      <c r="D150" s="299"/>
      <c r="E150" s="299"/>
      <c r="F150" s="299"/>
      <c r="G150" s="300"/>
      <c r="H150" s="299"/>
      <c r="I150" s="299"/>
      <c r="J150" s="299"/>
      <c r="K150" s="327"/>
    </row>
    <row r="151" spans="2:11" s="1" customFormat="1" ht="15" customHeight="1">
      <c r="B151" s="304"/>
      <c r="C151" s="331" t="s">
        <v>796</v>
      </c>
      <c r="D151" s="281"/>
      <c r="E151" s="281"/>
      <c r="F151" s="332" t="s">
        <v>793</v>
      </c>
      <c r="G151" s="281"/>
      <c r="H151" s="331" t="s">
        <v>833</v>
      </c>
      <c r="I151" s="331" t="s">
        <v>795</v>
      </c>
      <c r="J151" s="331">
        <v>120</v>
      </c>
      <c r="K151" s="327"/>
    </row>
    <row r="152" spans="2:11" s="1" customFormat="1" ht="15" customHeight="1">
      <c r="B152" s="304"/>
      <c r="C152" s="331" t="s">
        <v>842</v>
      </c>
      <c r="D152" s="281"/>
      <c r="E152" s="281"/>
      <c r="F152" s="332" t="s">
        <v>793</v>
      </c>
      <c r="G152" s="281"/>
      <c r="H152" s="331" t="s">
        <v>853</v>
      </c>
      <c r="I152" s="331" t="s">
        <v>795</v>
      </c>
      <c r="J152" s="331" t="s">
        <v>844</v>
      </c>
      <c r="K152" s="327"/>
    </row>
    <row r="153" spans="2:11" s="1" customFormat="1" ht="15" customHeight="1">
      <c r="B153" s="304"/>
      <c r="C153" s="331" t="s">
        <v>741</v>
      </c>
      <c r="D153" s="281"/>
      <c r="E153" s="281"/>
      <c r="F153" s="332" t="s">
        <v>793</v>
      </c>
      <c r="G153" s="281"/>
      <c r="H153" s="331" t="s">
        <v>854</v>
      </c>
      <c r="I153" s="331" t="s">
        <v>795</v>
      </c>
      <c r="J153" s="331" t="s">
        <v>844</v>
      </c>
      <c r="K153" s="327"/>
    </row>
    <row r="154" spans="2:11" s="1" customFormat="1" ht="15" customHeight="1">
      <c r="B154" s="304"/>
      <c r="C154" s="331" t="s">
        <v>798</v>
      </c>
      <c r="D154" s="281"/>
      <c r="E154" s="281"/>
      <c r="F154" s="332" t="s">
        <v>799</v>
      </c>
      <c r="G154" s="281"/>
      <c r="H154" s="331" t="s">
        <v>833</v>
      </c>
      <c r="I154" s="331" t="s">
        <v>795</v>
      </c>
      <c r="J154" s="331">
        <v>50</v>
      </c>
      <c r="K154" s="327"/>
    </row>
    <row r="155" spans="2:11" s="1" customFormat="1" ht="15" customHeight="1">
      <c r="B155" s="304"/>
      <c r="C155" s="331" t="s">
        <v>801</v>
      </c>
      <c r="D155" s="281"/>
      <c r="E155" s="281"/>
      <c r="F155" s="332" t="s">
        <v>793</v>
      </c>
      <c r="G155" s="281"/>
      <c r="H155" s="331" t="s">
        <v>833</v>
      </c>
      <c r="I155" s="331" t="s">
        <v>803</v>
      </c>
      <c r="J155" s="331"/>
      <c r="K155" s="327"/>
    </row>
    <row r="156" spans="2:11" s="1" customFormat="1" ht="15" customHeight="1">
      <c r="B156" s="304"/>
      <c r="C156" s="331" t="s">
        <v>812</v>
      </c>
      <c r="D156" s="281"/>
      <c r="E156" s="281"/>
      <c r="F156" s="332" t="s">
        <v>799</v>
      </c>
      <c r="G156" s="281"/>
      <c r="H156" s="331" t="s">
        <v>833</v>
      </c>
      <c r="I156" s="331" t="s">
        <v>795</v>
      </c>
      <c r="J156" s="331">
        <v>50</v>
      </c>
      <c r="K156" s="327"/>
    </row>
    <row r="157" spans="2:11" s="1" customFormat="1" ht="15" customHeight="1">
      <c r="B157" s="304"/>
      <c r="C157" s="331" t="s">
        <v>820</v>
      </c>
      <c r="D157" s="281"/>
      <c r="E157" s="281"/>
      <c r="F157" s="332" t="s">
        <v>799</v>
      </c>
      <c r="G157" s="281"/>
      <c r="H157" s="331" t="s">
        <v>833</v>
      </c>
      <c r="I157" s="331" t="s">
        <v>795</v>
      </c>
      <c r="J157" s="331">
        <v>50</v>
      </c>
      <c r="K157" s="327"/>
    </row>
    <row r="158" spans="2:11" s="1" customFormat="1" ht="15" customHeight="1">
      <c r="B158" s="304"/>
      <c r="C158" s="331" t="s">
        <v>818</v>
      </c>
      <c r="D158" s="281"/>
      <c r="E158" s="281"/>
      <c r="F158" s="332" t="s">
        <v>799</v>
      </c>
      <c r="G158" s="281"/>
      <c r="H158" s="331" t="s">
        <v>833</v>
      </c>
      <c r="I158" s="331" t="s">
        <v>795</v>
      </c>
      <c r="J158" s="331">
        <v>50</v>
      </c>
      <c r="K158" s="327"/>
    </row>
    <row r="159" spans="2:11" s="1" customFormat="1" ht="15" customHeight="1">
      <c r="B159" s="304"/>
      <c r="C159" s="331" t="s">
        <v>104</v>
      </c>
      <c r="D159" s="281"/>
      <c r="E159" s="281"/>
      <c r="F159" s="332" t="s">
        <v>793</v>
      </c>
      <c r="G159" s="281"/>
      <c r="H159" s="331" t="s">
        <v>855</v>
      </c>
      <c r="I159" s="331" t="s">
        <v>795</v>
      </c>
      <c r="J159" s="331" t="s">
        <v>856</v>
      </c>
      <c r="K159" s="327"/>
    </row>
    <row r="160" spans="2:11" s="1" customFormat="1" ht="15" customHeight="1">
      <c r="B160" s="304"/>
      <c r="C160" s="331" t="s">
        <v>857</v>
      </c>
      <c r="D160" s="281"/>
      <c r="E160" s="281"/>
      <c r="F160" s="332" t="s">
        <v>793</v>
      </c>
      <c r="G160" s="281"/>
      <c r="H160" s="331" t="s">
        <v>858</v>
      </c>
      <c r="I160" s="331" t="s">
        <v>828</v>
      </c>
      <c r="J160" s="331"/>
      <c r="K160" s="327"/>
    </row>
    <row r="161" spans="2:11" s="1" customFormat="1" ht="15" customHeight="1">
      <c r="B161" s="333"/>
      <c r="C161" s="313"/>
      <c r="D161" s="313"/>
      <c r="E161" s="313"/>
      <c r="F161" s="313"/>
      <c r="G161" s="313"/>
      <c r="H161" s="313"/>
      <c r="I161" s="313"/>
      <c r="J161" s="313"/>
      <c r="K161" s="334"/>
    </row>
    <row r="162" spans="2:11" s="1" customFormat="1" ht="18.75" customHeight="1">
      <c r="B162" s="315"/>
      <c r="C162" s="325"/>
      <c r="D162" s="325"/>
      <c r="E162" s="325"/>
      <c r="F162" s="335"/>
      <c r="G162" s="325"/>
      <c r="H162" s="325"/>
      <c r="I162" s="325"/>
      <c r="J162" s="325"/>
      <c r="K162" s="315"/>
    </row>
    <row r="163" spans="2:11" s="1" customFormat="1" ht="18.75" customHeight="1">
      <c r="B163" s="288"/>
      <c r="C163" s="288"/>
      <c r="D163" s="288"/>
      <c r="E163" s="288"/>
      <c r="F163" s="288"/>
      <c r="G163" s="288"/>
      <c r="H163" s="288"/>
      <c r="I163" s="288"/>
      <c r="J163" s="288"/>
      <c r="K163" s="288"/>
    </row>
    <row r="164" spans="2:11" s="1" customFormat="1" ht="7.5" customHeight="1">
      <c r="B164" s="270"/>
      <c r="C164" s="271"/>
      <c r="D164" s="271"/>
      <c r="E164" s="271"/>
      <c r="F164" s="271"/>
      <c r="G164" s="271"/>
      <c r="H164" s="271"/>
      <c r="I164" s="271"/>
      <c r="J164" s="271"/>
      <c r="K164" s="272"/>
    </row>
    <row r="165" spans="2:11" s="1" customFormat="1" ht="45" customHeight="1">
      <c r="B165" s="273"/>
      <c r="C165" s="402" t="s">
        <v>859</v>
      </c>
      <c r="D165" s="402"/>
      <c r="E165" s="402"/>
      <c r="F165" s="402"/>
      <c r="G165" s="402"/>
      <c r="H165" s="402"/>
      <c r="I165" s="402"/>
      <c r="J165" s="402"/>
      <c r="K165" s="274"/>
    </row>
    <row r="166" spans="2:11" s="1" customFormat="1" ht="17.25" customHeight="1">
      <c r="B166" s="273"/>
      <c r="C166" s="294" t="s">
        <v>787</v>
      </c>
      <c r="D166" s="294"/>
      <c r="E166" s="294"/>
      <c r="F166" s="294" t="s">
        <v>788</v>
      </c>
      <c r="G166" s="336"/>
      <c r="H166" s="337" t="s">
        <v>58</v>
      </c>
      <c r="I166" s="337" t="s">
        <v>61</v>
      </c>
      <c r="J166" s="294" t="s">
        <v>789</v>
      </c>
      <c r="K166" s="274"/>
    </row>
    <row r="167" spans="2:11" s="1" customFormat="1" ht="17.25" customHeight="1">
      <c r="B167" s="275"/>
      <c r="C167" s="296" t="s">
        <v>790</v>
      </c>
      <c r="D167" s="296"/>
      <c r="E167" s="296"/>
      <c r="F167" s="297" t="s">
        <v>791</v>
      </c>
      <c r="G167" s="338"/>
      <c r="H167" s="339"/>
      <c r="I167" s="339"/>
      <c r="J167" s="296" t="s">
        <v>792</v>
      </c>
      <c r="K167" s="276"/>
    </row>
    <row r="168" spans="2:11" s="1" customFormat="1" ht="5.25" customHeight="1">
      <c r="B168" s="304"/>
      <c r="C168" s="299"/>
      <c r="D168" s="299"/>
      <c r="E168" s="299"/>
      <c r="F168" s="299"/>
      <c r="G168" s="300"/>
      <c r="H168" s="299"/>
      <c r="I168" s="299"/>
      <c r="J168" s="299"/>
      <c r="K168" s="327"/>
    </row>
    <row r="169" spans="2:11" s="1" customFormat="1" ht="15" customHeight="1">
      <c r="B169" s="304"/>
      <c r="C169" s="281" t="s">
        <v>796</v>
      </c>
      <c r="D169" s="281"/>
      <c r="E169" s="281"/>
      <c r="F169" s="302" t="s">
        <v>793</v>
      </c>
      <c r="G169" s="281"/>
      <c r="H169" s="281" t="s">
        <v>833</v>
      </c>
      <c r="I169" s="281" t="s">
        <v>795</v>
      </c>
      <c r="J169" s="281">
        <v>120</v>
      </c>
      <c r="K169" s="327"/>
    </row>
    <row r="170" spans="2:11" s="1" customFormat="1" ht="15" customHeight="1">
      <c r="B170" s="304"/>
      <c r="C170" s="281" t="s">
        <v>842</v>
      </c>
      <c r="D170" s="281"/>
      <c r="E170" s="281"/>
      <c r="F170" s="302" t="s">
        <v>793</v>
      </c>
      <c r="G170" s="281"/>
      <c r="H170" s="281" t="s">
        <v>843</v>
      </c>
      <c r="I170" s="281" t="s">
        <v>795</v>
      </c>
      <c r="J170" s="281" t="s">
        <v>844</v>
      </c>
      <c r="K170" s="327"/>
    </row>
    <row r="171" spans="2:11" s="1" customFormat="1" ht="15" customHeight="1">
      <c r="B171" s="304"/>
      <c r="C171" s="281" t="s">
        <v>741</v>
      </c>
      <c r="D171" s="281"/>
      <c r="E171" s="281"/>
      <c r="F171" s="302" t="s">
        <v>793</v>
      </c>
      <c r="G171" s="281"/>
      <c r="H171" s="281" t="s">
        <v>860</v>
      </c>
      <c r="I171" s="281" t="s">
        <v>795</v>
      </c>
      <c r="J171" s="281" t="s">
        <v>844</v>
      </c>
      <c r="K171" s="327"/>
    </row>
    <row r="172" spans="2:11" s="1" customFormat="1" ht="15" customHeight="1">
      <c r="B172" s="304"/>
      <c r="C172" s="281" t="s">
        <v>798</v>
      </c>
      <c r="D172" s="281"/>
      <c r="E172" s="281"/>
      <c r="F172" s="302" t="s">
        <v>799</v>
      </c>
      <c r="G172" s="281"/>
      <c r="H172" s="281" t="s">
        <v>860</v>
      </c>
      <c r="I172" s="281" t="s">
        <v>795</v>
      </c>
      <c r="J172" s="281">
        <v>50</v>
      </c>
      <c r="K172" s="327"/>
    </row>
    <row r="173" spans="2:11" s="1" customFormat="1" ht="15" customHeight="1">
      <c r="B173" s="304"/>
      <c r="C173" s="281" t="s">
        <v>801</v>
      </c>
      <c r="D173" s="281"/>
      <c r="E173" s="281"/>
      <c r="F173" s="302" t="s">
        <v>793</v>
      </c>
      <c r="G173" s="281"/>
      <c r="H173" s="281" t="s">
        <v>860</v>
      </c>
      <c r="I173" s="281" t="s">
        <v>803</v>
      </c>
      <c r="J173" s="281"/>
      <c r="K173" s="327"/>
    </row>
    <row r="174" spans="2:11" s="1" customFormat="1" ht="15" customHeight="1">
      <c r="B174" s="304"/>
      <c r="C174" s="281" t="s">
        <v>812</v>
      </c>
      <c r="D174" s="281"/>
      <c r="E174" s="281"/>
      <c r="F174" s="302" t="s">
        <v>799</v>
      </c>
      <c r="G174" s="281"/>
      <c r="H174" s="281" t="s">
        <v>860</v>
      </c>
      <c r="I174" s="281" t="s">
        <v>795</v>
      </c>
      <c r="J174" s="281">
        <v>50</v>
      </c>
      <c r="K174" s="327"/>
    </row>
    <row r="175" spans="2:11" s="1" customFormat="1" ht="15" customHeight="1">
      <c r="B175" s="304"/>
      <c r="C175" s="281" t="s">
        <v>820</v>
      </c>
      <c r="D175" s="281"/>
      <c r="E175" s="281"/>
      <c r="F175" s="302" t="s">
        <v>799</v>
      </c>
      <c r="G175" s="281"/>
      <c r="H175" s="281" t="s">
        <v>860</v>
      </c>
      <c r="I175" s="281" t="s">
        <v>795</v>
      </c>
      <c r="J175" s="281">
        <v>50</v>
      </c>
      <c r="K175" s="327"/>
    </row>
    <row r="176" spans="2:11" s="1" customFormat="1" ht="15" customHeight="1">
      <c r="B176" s="304"/>
      <c r="C176" s="281" t="s">
        <v>818</v>
      </c>
      <c r="D176" s="281"/>
      <c r="E176" s="281"/>
      <c r="F176" s="302" t="s">
        <v>799</v>
      </c>
      <c r="G176" s="281"/>
      <c r="H176" s="281" t="s">
        <v>860</v>
      </c>
      <c r="I176" s="281" t="s">
        <v>795</v>
      </c>
      <c r="J176" s="281">
        <v>50</v>
      </c>
      <c r="K176" s="327"/>
    </row>
    <row r="177" spans="2:11" s="1" customFormat="1" ht="15" customHeight="1">
      <c r="B177" s="304"/>
      <c r="C177" s="281" t="s">
        <v>121</v>
      </c>
      <c r="D177" s="281"/>
      <c r="E177" s="281"/>
      <c r="F177" s="302" t="s">
        <v>793</v>
      </c>
      <c r="G177" s="281"/>
      <c r="H177" s="281" t="s">
        <v>861</v>
      </c>
      <c r="I177" s="281" t="s">
        <v>862</v>
      </c>
      <c r="J177" s="281"/>
      <c r="K177" s="327"/>
    </row>
    <row r="178" spans="2:11" s="1" customFormat="1" ht="15" customHeight="1">
      <c r="B178" s="304"/>
      <c r="C178" s="281" t="s">
        <v>61</v>
      </c>
      <c r="D178" s="281"/>
      <c r="E178" s="281"/>
      <c r="F178" s="302" t="s">
        <v>793</v>
      </c>
      <c r="G178" s="281"/>
      <c r="H178" s="281" t="s">
        <v>863</v>
      </c>
      <c r="I178" s="281" t="s">
        <v>864</v>
      </c>
      <c r="J178" s="281">
        <v>1</v>
      </c>
      <c r="K178" s="327"/>
    </row>
    <row r="179" spans="2:11" s="1" customFormat="1" ht="15" customHeight="1">
      <c r="B179" s="304"/>
      <c r="C179" s="281" t="s">
        <v>57</v>
      </c>
      <c r="D179" s="281"/>
      <c r="E179" s="281"/>
      <c r="F179" s="302" t="s">
        <v>793</v>
      </c>
      <c r="G179" s="281"/>
      <c r="H179" s="281" t="s">
        <v>865</v>
      </c>
      <c r="I179" s="281" t="s">
        <v>795</v>
      </c>
      <c r="J179" s="281">
        <v>20</v>
      </c>
      <c r="K179" s="327"/>
    </row>
    <row r="180" spans="2:11" s="1" customFormat="1" ht="15" customHeight="1">
      <c r="B180" s="304"/>
      <c r="C180" s="281" t="s">
        <v>58</v>
      </c>
      <c r="D180" s="281"/>
      <c r="E180" s="281"/>
      <c r="F180" s="302" t="s">
        <v>793</v>
      </c>
      <c r="G180" s="281"/>
      <c r="H180" s="281" t="s">
        <v>866</v>
      </c>
      <c r="I180" s="281" t="s">
        <v>795</v>
      </c>
      <c r="J180" s="281">
        <v>255</v>
      </c>
      <c r="K180" s="327"/>
    </row>
    <row r="181" spans="2:11" s="1" customFormat="1" ht="15" customHeight="1">
      <c r="B181" s="304"/>
      <c r="C181" s="281" t="s">
        <v>122</v>
      </c>
      <c r="D181" s="281"/>
      <c r="E181" s="281"/>
      <c r="F181" s="302" t="s">
        <v>793</v>
      </c>
      <c r="G181" s="281"/>
      <c r="H181" s="281" t="s">
        <v>757</v>
      </c>
      <c r="I181" s="281" t="s">
        <v>795</v>
      </c>
      <c r="J181" s="281">
        <v>10</v>
      </c>
      <c r="K181" s="327"/>
    </row>
    <row r="182" spans="2:11" s="1" customFormat="1" ht="15" customHeight="1">
      <c r="B182" s="304"/>
      <c r="C182" s="281" t="s">
        <v>123</v>
      </c>
      <c r="D182" s="281"/>
      <c r="E182" s="281"/>
      <c r="F182" s="302" t="s">
        <v>793</v>
      </c>
      <c r="G182" s="281"/>
      <c r="H182" s="281" t="s">
        <v>867</v>
      </c>
      <c r="I182" s="281" t="s">
        <v>828</v>
      </c>
      <c r="J182" s="281"/>
      <c r="K182" s="327"/>
    </row>
    <row r="183" spans="2:11" s="1" customFormat="1" ht="15" customHeight="1">
      <c r="B183" s="304"/>
      <c r="C183" s="281" t="s">
        <v>868</v>
      </c>
      <c r="D183" s="281"/>
      <c r="E183" s="281"/>
      <c r="F183" s="302" t="s">
        <v>793</v>
      </c>
      <c r="G183" s="281"/>
      <c r="H183" s="281" t="s">
        <v>869</v>
      </c>
      <c r="I183" s="281" t="s">
        <v>828</v>
      </c>
      <c r="J183" s="281"/>
      <c r="K183" s="327"/>
    </row>
    <row r="184" spans="2:11" s="1" customFormat="1" ht="15" customHeight="1">
      <c r="B184" s="304"/>
      <c r="C184" s="281" t="s">
        <v>857</v>
      </c>
      <c r="D184" s="281"/>
      <c r="E184" s="281"/>
      <c r="F184" s="302" t="s">
        <v>793</v>
      </c>
      <c r="G184" s="281"/>
      <c r="H184" s="281" t="s">
        <v>870</v>
      </c>
      <c r="I184" s="281" t="s">
        <v>828</v>
      </c>
      <c r="J184" s="281"/>
      <c r="K184" s="327"/>
    </row>
    <row r="185" spans="2:11" s="1" customFormat="1" ht="15" customHeight="1">
      <c r="B185" s="304"/>
      <c r="C185" s="281" t="s">
        <v>125</v>
      </c>
      <c r="D185" s="281"/>
      <c r="E185" s="281"/>
      <c r="F185" s="302" t="s">
        <v>799</v>
      </c>
      <c r="G185" s="281"/>
      <c r="H185" s="281" t="s">
        <v>871</v>
      </c>
      <c r="I185" s="281" t="s">
        <v>795</v>
      </c>
      <c r="J185" s="281">
        <v>50</v>
      </c>
      <c r="K185" s="327"/>
    </row>
    <row r="186" spans="2:11" s="1" customFormat="1" ht="15" customHeight="1">
      <c r="B186" s="304"/>
      <c r="C186" s="281" t="s">
        <v>872</v>
      </c>
      <c r="D186" s="281"/>
      <c r="E186" s="281"/>
      <c r="F186" s="302" t="s">
        <v>799</v>
      </c>
      <c r="G186" s="281"/>
      <c r="H186" s="281" t="s">
        <v>873</v>
      </c>
      <c r="I186" s="281" t="s">
        <v>874</v>
      </c>
      <c r="J186" s="281"/>
      <c r="K186" s="327"/>
    </row>
    <row r="187" spans="2:11" s="1" customFormat="1" ht="15" customHeight="1">
      <c r="B187" s="304"/>
      <c r="C187" s="281" t="s">
        <v>875</v>
      </c>
      <c r="D187" s="281"/>
      <c r="E187" s="281"/>
      <c r="F187" s="302" t="s">
        <v>799</v>
      </c>
      <c r="G187" s="281"/>
      <c r="H187" s="281" t="s">
        <v>876</v>
      </c>
      <c r="I187" s="281" t="s">
        <v>874</v>
      </c>
      <c r="J187" s="281"/>
      <c r="K187" s="327"/>
    </row>
    <row r="188" spans="2:11" s="1" customFormat="1" ht="15" customHeight="1">
      <c r="B188" s="304"/>
      <c r="C188" s="281" t="s">
        <v>877</v>
      </c>
      <c r="D188" s="281"/>
      <c r="E188" s="281"/>
      <c r="F188" s="302" t="s">
        <v>799</v>
      </c>
      <c r="G188" s="281"/>
      <c r="H188" s="281" t="s">
        <v>878</v>
      </c>
      <c r="I188" s="281" t="s">
        <v>874</v>
      </c>
      <c r="J188" s="281"/>
      <c r="K188" s="327"/>
    </row>
    <row r="189" spans="2:11" s="1" customFormat="1" ht="15" customHeight="1">
      <c r="B189" s="304"/>
      <c r="C189" s="340" t="s">
        <v>879</v>
      </c>
      <c r="D189" s="281"/>
      <c r="E189" s="281"/>
      <c r="F189" s="302" t="s">
        <v>799</v>
      </c>
      <c r="G189" s="281"/>
      <c r="H189" s="281" t="s">
        <v>880</v>
      </c>
      <c r="I189" s="281" t="s">
        <v>881</v>
      </c>
      <c r="J189" s="341" t="s">
        <v>882</v>
      </c>
      <c r="K189" s="327"/>
    </row>
    <row r="190" spans="2:11" s="1" customFormat="1" ht="15" customHeight="1">
      <c r="B190" s="304"/>
      <c r="C190" s="340" t="s">
        <v>46</v>
      </c>
      <c r="D190" s="281"/>
      <c r="E190" s="281"/>
      <c r="F190" s="302" t="s">
        <v>793</v>
      </c>
      <c r="G190" s="281"/>
      <c r="H190" s="278" t="s">
        <v>883</v>
      </c>
      <c r="I190" s="281" t="s">
        <v>884</v>
      </c>
      <c r="J190" s="281"/>
      <c r="K190" s="327"/>
    </row>
    <row r="191" spans="2:11" s="1" customFormat="1" ht="15" customHeight="1">
      <c r="B191" s="304"/>
      <c r="C191" s="340" t="s">
        <v>885</v>
      </c>
      <c r="D191" s="281"/>
      <c r="E191" s="281"/>
      <c r="F191" s="302" t="s">
        <v>793</v>
      </c>
      <c r="G191" s="281"/>
      <c r="H191" s="281" t="s">
        <v>886</v>
      </c>
      <c r="I191" s="281" t="s">
        <v>828</v>
      </c>
      <c r="J191" s="281"/>
      <c r="K191" s="327"/>
    </row>
    <row r="192" spans="2:11" s="1" customFormat="1" ht="15" customHeight="1">
      <c r="B192" s="304"/>
      <c r="C192" s="340" t="s">
        <v>887</v>
      </c>
      <c r="D192" s="281"/>
      <c r="E192" s="281"/>
      <c r="F192" s="302" t="s">
        <v>793</v>
      </c>
      <c r="G192" s="281"/>
      <c r="H192" s="281" t="s">
        <v>888</v>
      </c>
      <c r="I192" s="281" t="s">
        <v>828</v>
      </c>
      <c r="J192" s="281"/>
      <c r="K192" s="327"/>
    </row>
    <row r="193" spans="2:11" s="1" customFormat="1" ht="15" customHeight="1">
      <c r="B193" s="304"/>
      <c r="C193" s="340" t="s">
        <v>889</v>
      </c>
      <c r="D193" s="281"/>
      <c r="E193" s="281"/>
      <c r="F193" s="302" t="s">
        <v>799</v>
      </c>
      <c r="G193" s="281"/>
      <c r="H193" s="281" t="s">
        <v>890</v>
      </c>
      <c r="I193" s="281" t="s">
        <v>828</v>
      </c>
      <c r="J193" s="281"/>
      <c r="K193" s="327"/>
    </row>
    <row r="194" spans="2:11" s="1" customFormat="1" ht="15" customHeight="1">
      <c r="B194" s="333"/>
      <c r="C194" s="342"/>
      <c r="D194" s="313"/>
      <c r="E194" s="313"/>
      <c r="F194" s="313"/>
      <c r="G194" s="313"/>
      <c r="H194" s="313"/>
      <c r="I194" s="313"/>
      <c r="J194" s="313"/>
      <c r="K194" s="334"/>
    </row>
    <row r="195" spans="2:11" s="1" customFormat="1" ht="18.75" customHeight="1">
      <c r="B195" s="315"/>
      <c r="C195" s="325"/>
      <c r="D195" s="325"/>
      <c r="E195" s="325"/>
      <c r="F195" s="335"/>
      <c r="G195" s="325"/>
      <c r="H195" s="325"/>
      <c r="I195" s="325"/>
      <c r="J195" s="325"/>
      <c r="K195" s="315"/>
    </row>
    <row r="196" spans="2:11" s="1" customFormat="1" ht="18.75" customHeight="1">
      <c r="B196" s="315"/>
      <c r="C196" s="325"/>
      <c r="D196" s="325"/>
      <c r="E196" s="325"/>
      <c r="F196" s="335"/>
      <c r="G196" s="325"/>
      <c r="H196" s="325"/>
      <c r="I196" s="325"/>
      <c r="J196" s="325"/>
      <c r="K196" s="315"/>
    </row>
    <row r="197" spans="2:11" s="1" customFormat="1" ht="18.75" customHeight="1">
      <c r="B197" s="288"/>
      <c r="C197" s="288"/>
      <c r="D197" s="288"/>
      <c r="E197" s="288"/>
      <c r="F197" s="288"/>
      <c r="G197" s="288"/>
      <c r="H197" s="288"/>
      <c r="I197" s="288"/>
      <c r="J197" s="288"/>
      <c r="K197" s="288"/>
    </row>
    <row r="198" spans="2:11" s="1" customFormat="1" ht="13.5">
      <c r="B198" s="270"/>
      <c r="C198" s="271"/>
      <c r="D198" s="271"/>
      <c r="E198" s="271"/>
      <c r="F198" s="271"/>
      <c r="G198" s="271"/>
      <c r="H198" s="271"/>
      <c r="I198" s="271"/>
      <c r="J198" s="271"/>
      <c r="K198" s="272"/>
    </row>
    <row r="199" spans="2:11" s="1" customFormat="1" ht="21">
      <c r="B199" s="273"/>
      <c r="C199" s="402" t="s">
        <v>891</v>
      </c>
      <c r="D199" s="402"/>
      <c r="E199" s="402"/>
      <c r="F199" s="402"/>
      <c r="G199" s="402"/>
      <c r="H199" s="402"/>
      <c r="I199" s="402"/>
      <c r="J199" s="402"/>
      <c r="K199" s="274"/>
    </row>
    <row r="200" spans="2:11" s="1" customFormat="1" ht="25.5" customHeight="1">
      <c r="B200" s="273"/>
      <c r="C200" s="343" t="s">
        <v>892</v>
      </c>
      <c r="D200" s="343"/>
      <c r="E200" s="343"/>
      <c r="F200" s="343" t="s">
        <v>893</v>
      </c>
      <c r="G200" s="344"/>
      <c r="H200" s="408" t="s">
        <v>894</v>
      </c>
      <c r="I200" s="408"/>
      <c r="J200" s="408"/>
      <c r="K200" s="274"/>
    </row>
    <row r="201" spans="2:11" s="1" customFormat="1" ht="5.25" customHeight="1">
      <c r="B201" s="304"/>
      <c r="C201" s="299"/>
      <c r="D201" s="299"/>
      <c r="E201" s="299"/>
      <c r="F201" s="299"/>
      <c r="G201" s="325"/>
      <c r="H201" s="299"/>
      <c r="I201" s="299"/>
      <c r="J201" s="299"/>
      <c r="K201" s="327"/>
    </row>
    <row r="202" spans="2:11" s="1" customFormat="1" ht="15" customHeight="1">
      <c r="B202" s="304"/>
      <c r="C202" s="281" t="s">
        <v>884</v>
      </c>
      <c r="D202" s="281"/>
      <c r="E202" s="281"/>
      <c r="F202" s="302" t="s">
        <v>47</v>
      </c>
      <c r="G202" s="281"/>
      <c r="H202" s="407" t="s">
        <v>895</v>
      </c>
      <c r="I202" s="407"/>
      <c r="J202" s="407"/>
      <c r="K202" s="327"/>
    </row>
    <row r="203" spans="2:11" s="1" customFormat="1" ht="15" customHeight="1">
      <c r="B203" s="304"/>
      <c r="C203" s="281"/>
      <c r="D203" s="281"/>
      <c r="E203" s="281"/>
      <c r="F203" s="302" t="s">
        <v>48</v>
      </c>
      <c r="G203" s="281"/>
      <c r="H203" s="407" t="s">
        <v>896</v>
      </c>
      <c r="I203" s="407"/>
      <c r="J203" s="407"/>
      <c r="K203" s="327"/>
    </row>
    <row r="204" spans="2:11" s="1" customFormat="1" ht="15" customHeight="1">
      <c r="B204" s="304"/>
      <c r="C204" s="281"/>
      <c r="D204" s="281"/>
      <c r="E204" s="281"/>
      <c r="F204" s="302" t="s">
        <v>51</v>
      </c>
      <c r="G204" s="281"/>
      <c r="H204" s="407" t="s">
        <v>897</v>
      </c>
      <c r="I204" s="407"/>
      <c r="J204" s="407"/>
      <c r="K204" s="327"/>
    </row>
    <row r="205" spans="2:11" s="1" customFormat="1" ht="15" customHeight="1">
      <c r="B205" s="304"/>
      <c r="C205" s="281"/>
      <c r="D205" s="281"/>
      <c r="E205" s="281"/>
      <c r="F205" s="302" t="s">
        <v>49</v>
      </c>
      <c r="G205" s="281"/>
      <c r="H205" s="407" t="s">
        <v>898</v>
      </c>
      <c r="I205" s="407"/>
      <c r="J205" s="407"/>
      <c r="K205" s="327"/>
    </row>
    <row r="206" spans="2:11" s="1" customFormat="1" ht="15" customHeight="1">
      <c r="B206" s="304"/>
      <c r="C206" s="281"/>
      <c r="D206" s="281"/>
      <c r="E206" s="281"/>
      <c r="F206" s="302" t="s">
        <v>50</v>
      </c>
      <c r="G206" s="281"/>
      <c r="H206" s="407" t="s">
        <v>899</v>
      </c>
      <c r="I206" s="407"/>
      <c r="J206" s="407"/>
      <c r="K206" s="327"/>
    </row>
    <row r="207" spans="2:11" s="1" customFormat="1" ht="15" customHeight="1">
      <c r="B207" s="304"/>
      <c r="C207" s="281"/>
      <c r="D207" s="281"/>
      <c r="E207" s="281"/>
      <c r="F207" s="302"/>
      <c r="G207" s="281"/>
      <c r="H207" s="281"/>
      <c r="I207" s="281"/>
      <c r="J207" s="281"/>
      <c r="K207" s="327"/>
    </row>
    <row r="208" spans="2:11" s="1" customFormat="1" ht="15" customHeight="1">
      <c r="B208" s="304"/>
      <c r="C208" s="281" t="s">
        <v>840</v>
      </c>
      <c r="D208" s="281"/>
      <c r="E208" s="281"/>
      <c r="F208" s="302" t="s">
        <v>92</v>
      </c>
      <c r="G208" s="281"/>
      <c r="H208" s="407" t="s">
        <v>900</v>
      </c>
      <c r="I208" s="407"/>
      <c r="J208" s="407"/>
      <c r="K208" s="327"/>
    </row>
    <row r="209" spans="2:11" s="1" customFormat="1" ht="15" customHeight="1">
      <c r="B209" s="304"/>
      <c r="C209" s="281"/>
      <c r="D209" s="281"/>
      <c r="E209" s="281"/>
      <c r="F209" s="302" t="s">
        <v>83</v>
      </c>
      <c r="G209" s="281"/>
      <c r="H209" s="407" t="s">
        <v>738</v>
      </c>
      <c r="I209" s="407"/>
      <c r="J209" s="407"/>
      <c r="K209" s="327"/>
    </row>
    <row r="210" spans="2:11" s="1" customFormat="1" ht="15" customHeight="1">
      <c r="B210" s="304"/>
      <c r="C210" s="281"/>
      <c r="D210" s="281"/>
      <c r="E210" s="281"/>
      <c r="F210" s="302" t="s">
        <v>736</v>
      </c>
      <c r="G210" s="281"/>
      <c r="H210" s="407" t="s">
        <v>901</v>
      </c>
      <c r="I210" s="407"/>
      <c r="J210" s="407"/>
      <c r="K210" s="327"/>
    </row>
    <row r="211" spans="2:11" s="1" customFormat="1" ht="15" customHeight="1">
      <c r="B211" s="345"/>
      <c r="C211" s="281"/>
      <c r="D211" s="281"/>
      <c r="E211" s="281"/>
      <c r="F211" s="302" t="s">
        <v>97</v>
      </c>
      <c r="G211" s="340"/>
      <c r="H211" s="406" t="s">
        <v>98</v>
      </c>
      <c r="I211" s="406"/>
      <c r="J211" s="406"/>
      <c r="K211" s="346"/>
    </row>
    <row r="212" spans="2:11" s="1" customFormat="1" ht="15" customHeight="1">
      <c r="B212" s="345"/>
      <c r="C212" s="281"/>
      <c r="D212" s="281"/>
      <c r="E212" s="281"/>
      <c r="F212" s="302" t="s">
        <v>739</v>
      </c>
      <c r="G212" s="340"/>
      <c r="H212" s="406" t="s">
        <v>707</v>
      </c>
      <c r="I212" s="406"/>
      <c r="J212" s="406"/>
      <c r="K212" s="346"/>
    </row>
    <row r="213" spans="2:11" s="1" customFormat="1" ht="15" customHeight="1">
      <c r="B213" s="345"/>
      <c r="C213" s="281"/>
      <c r="D213" s="281"/>
      <c r="E213" s="281"/>
      <c r="F213" s="302"/>
      <c r="G213" s="340"/>
      <c r="H213" s="331"/>
      <c r="I213" s="331"/>
      <c r="J213" s="331"/>
      <c r="K213" s="346"/>
    </row>
    <row r="214" spans="2:11" s="1" customFormat="1" ht="15" customHeight="1">
      <c r="B214" s="345"/>
      <c r="C214" s="281" t="s">
        <v>864</v>
      </c>
      <c r="D214" s="281"/>
      <c r="E214" s="281"/>
      <c r="F214" s="302">
        <v>1</v>
      </c>
      <c r="G214" s="340"/>
      <c r="H214" s="406" t="s">
        <v>902</v>
      </c>
      <c r="I214" s="406"/>
      <c r="J214" s="406"/>
      <c r="K214" s="346"/>
    </row>
    <row r="215" spans="2:11" s="1" customFormat="1" ht="15" customHeight="1">
      <c r="B215" s="345"/>
      <c r="C215" s="281"/>
      <c r="D215" s="281"/>
      <c r="E215" s="281"/>
      <c r="F215" s="302">
        <v>2</v>
      </c>
      <c r="G215" s="340"/>
      <c r="H215" s="406" t="s">
        <v>903</v>
      </c>
      <c r="I215" s="406"/>
      <c r="J215" s="406"/>
      <c r="K215" s="346"/>
    </row>
    <row r="216" spans="2:11" s="1" customFormat="1" ht="15" customHeight="1">
      <c r="B216" s="345"/>
      <c r="C216" s="281"/>
      <c r="D216" s="281"/>
      <c r="E216" s="281"/>
      <c r="F216" s="302">
        <v>3</v>
      </c>
      <c r="G216" s="340"/>
      <c r="H216" s="406" t="s">
        <v>904</v>
      </c>
      <c r="I216" s="406"/>
      <c r="J216" s="406"/>
      <c r="K216" s="346"/>
    </row>
    <row r="217" spans="2:11" s="1" customFormat="1" ht="15" customHeight="1">
      <c r="B217" s="345"/>
      <c r="C217" s="281"/>
      <c r="D217" s="281"/>
      <c r="E217" s="281"/>
      <c r="F217" s="302">
        <v>4</v>
      </c>
      <c r="G217" s="340"/>
      <c r="H217" s="406" t="s">
        <v>905</v>
      </c>
      <c r="I217" s="406"/>
      <c r="J217" s="406"/>
      <c r="K217" s="346"/>
    </row>
    <row r="218" spans="2:11" s="1" customFormat="1" ht="12.75" customHeight="1">
      <c r="B218" s="347"/>
      <c r="C218" s="348"/>
      <c r="D218" s="348"/>
      <c r="E218" s="348"/>
      <c r="F218" s="348"/>
      <c r="G218" s="348"/>
      <c r="H218" s="348"/>
      <c r="I218" s="348"/>
      <c r="J218" s="348"/>
      <c r="K218" s="349"/>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59027779999999996" right="0.59027779999999996" top="0.59027779999999996" bottom="0.59027779999999996" header="0" footer="0"/>
  <pageSetup paperSize="9" scale="7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65ECA69B4CC39459CF879808734A6B5" ma:contentTypeVersion="12" ma:contentTypeDescription="Vytvoří nový dokument" ma:contentTypeScope="" ma:versionID="a76e21d70476a81071bab4c6f34a7e50">
  <xsd:schema xmlns:xsd="http://www.w3.org/2001/XMLSchema" xmlns:xs="http://www.w3.org/2001/XMLSchema" xmlns:p="http://schemas.microsoft.com/office/2006/metadata/properties" xmlns:ns2="29ed0e5a-0378-45b4-a990-92aa170f3820" xmlns:ns3="4df82892-9f05-4115-b8bf-20a77a76b5d2" targetNamespace="http://schemas.microsoft.com/office/2006/metadata/properties" ma:root="true" ma:fieldsID="bc9e2d9c10b37d7e59624b27ddedb7c8" ns2:_="" ns3:_="">
    <xsd:import namespace="29ed0e5a-0378-45b4-a990-92aa170f3820"/>
    <xsd:import namespace="4df82892-9f05-4115-b8bf-20a77a76b5d2"/>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9ed0e5a-0378-45b4-a990-92aa170f382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f82892-9f05-4115-b8bf-20a77a76b5d2" elementFormDefault="qualified">
    <xsd:import namespace="http://schemas.microsoft.com/office/2006/documentManagement/types"/>
    <xsd:import namespace="http://schemas.microsoft.com/office/infopath/2007/PartnerControls"/>
    <xsd:element name="SharedWithUsers" ma:index="18"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dílené s podrobnost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8F4945F-CA27-4B22-8E3C-74C6F65189E9}"/>
</file>

<file path=customXml/itemProps2.xml><?xml version="1.0" encoding="utf-8"?>
<ds:datastoreItem xmlns:ds="http://schemas.openxmlformats.org/officeDocument/2006/customXml" ds:itemID="{FF6F1B4C-4772-4155-819B-0B11A271BA22}"/>
</file>

<file path=customXml/itemProps3.xml><?xml version="1.0" encoding="utf-8"?>
<ds:datastoreItem xmlns:ds="http://schemas.openxmlformats.org/officeDocument/2006/customXml" ds:itemID="{FD9B08DF-3C8E-47C8-BF66-53FC9D17EEE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PS 01 - Technologická čás...</vt:lpstr>
      <vt:lpstr>PS 02 - Technologická čás...</vt:lpstr>
      <vt:lpstr>SO 01 - Úpravy MVE</vt:lpstr>
      <vt:lpstr>SO 02 - Výměna kabelů vyv...</vt:lpstr>
      <vt:lpstr>VON - Vedlejší a ostatní ...</vt:lpstr>
      <vt:lpstr>Seznam figur</vt:lpstr>
      <vt:lpstr>Pokyny pro vyplnění</vt:lpstr>
      <vt:lpstr>'PS 01 - Technologická čás...'!Názvy_tisku</vt:lpstr>
      <vt:lpstr>'PS 02 - Technologická čás...'!Názvy_tisku</vt:lpstr>
      <vt:lpstr>'Rekapitulace stavby'!Názvy_tisku</vt:lpstr>
      <vt:lpstr>'Seznam figur'!Názvy_tisku</vt:lpstr>
      <vt:lpstr>'SO 01 - Úpravy MVE'!Názvy_tisku</vt:lpstr>
      <vt:lpstr>'SO 02 - Výměna kabelů vyv...'!Názvy_tisku</vt:lpstr>
      <vt:lpstr>'VON - Vedlejší a ostatní ...'!Názvy_tisku</vt:lpstr>
      <vt:lpstr>'Pokyny pro vyplnění'!Oblast_tisku</vt:lpstr>
      <vt:lpstr>'PS 01 - Technologická čás...'!Oblast_tisku</vt:lpstr>
      <vt:lpstr>'PS 02 - Technologická čás...'!Oblast_tisku</vt:lpstr>
      <vt:lpstr>'Rekapitulace stavby'!Oblast_tisku</vt:lpstr>
      <vt:lpstr>'Seznam figur'!Oblast_tisku</vt:lpstr>
      <vt:lpstr>'SO 01 - Úpravy MVE'!Oblast_tisku</vt:lpstr>
      <vt:lpstr>'SO 02 - Výměna kabelů vyv...'!Oblast_tisku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Patkova, Aneta</dc:creator>
  <cp:lastModifiedBy>Patkova, Aneta</cp:lastModifiedBy>
  <dcterms:created xsi:type="dcterms:W3CDTF">2021-06-22T06:40:43Z</dcterms:created>
  <dcterms:modified xsi:type="dcterms:W3CDTF">2021-06-22T06:43:04Z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0x010100C65ECA69B4CC39459CF879808734A6B5</vt:lpwstr>
  </property>
</Properties>
</file>